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90" tabRatio="779" firstSheet="1" activeTab="7"/>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45621" calcOnSave="0"/>
</workbook>
</file>

<file path=xl/calcChain.xml><?xml version="1.0" encoding="utf-8"?>
<calcChain xmlns="http://schemas.openxmlformats.org/spreadsheetml/2006/main">
  <c r="C27" i="32" l="1"/>
  <c r="C29" i="32"/>
  <c r="C28" i="32"/>
  <c r="C23" i="32"/>
  <c r="C20" i="32" l="1"/>
  <c r="C21" i="32"/>
  <c r="C19" i="32"/>
  <c r="C11" i="32" l="1"/>
  <c r="D11" i="32"/>
  <c r="B11" i="32"/>
  <c r="C25" i="32" l="1"/>
  <c r="C24" i="32"/>
  <c r="E13" i="33" l="1"/>
  <c r="E13" i="34"/>
  <c r="E14" i="33"/>
  <c r="E14" i="34"/>
  <c r="E15" i="34"/>
  <c r="E15" i="33"/>
  <c r="B24" i="32"/>
  <c r="B23" i="32"/>
  <c r="B25" i="32"/>
  <c r="C29" i="29"/>
  <c r="C28" i="29"/>
  <c r="F13" i="33" l="1"/>
  <c r="B28" i="32"/>
  <c r="B29" i="32"/>
  <c r="B27" i="32"/>
  <c r="F13" i="34"/>
  <c r="F15" i="33"/>
  <c r="E86" i="34" l="1"/>
  <c r="F15" i="34"/>
  <c r="Z86" i="34"/>
  <c r="F14" i="33"/>
  <c r="F14" i="34"/>
  <c r="O86" i="34"/>
  <c r="AK86" i="34"/>
  <c r="AI86" i="34"/>
  <c r="BD86" i="34"/>
  <c r="AN86" i="34" l="1"/>
  <c r="AR86" i="34"/>
  <c r="AT86" i="34"/>
  <c r="AJ86" i="34"/>
  <c r="N86" i="34"/>
  <c r="AM86" i="34"/>
  <c r="AO86" i="34"/>
  <c r="Y86" i="34"/>
  <c r="X86" i="34"/>
  <c r="M86" i="34"/>
  <c r="R86" i="34"/>
  <c r="AQ86" i="34"/>
  <c r="AE86" i="34"/>
  <c r="U86" i="34"/>
  <c r="BC86" i="34"/>
  <c r="AU86" i="34"/>
  <c r="AG86" i="34"/>
  <c r="AH86" i="34"/>
  <c r="L86" i="34"/>
  <c r="AL86" i="34"/>
  <c r="P86" i="34"/>
  <c r="G86" i="34"/>
  <c r="S86" i="34"/>
  <c r="V86" i="34"/>
  <c r="AX86" i="34"/>
  <c r="H86" i="34"/>
  <c r="AF86" i="34"/>
  <c r="F86" i="34"/>
  <c r="AP86" i="34"/>
  <c r="AS86" i="34"/>
  <c r="I86" i="34"/>
  <c r="Q86" i="34"/>
  <c r="T86" i="34"/>
  <c r="K86" i="34"/>
  <c r="J86" i="34"/>
  <c r="W86" i="34"/>
  <c r="AA86" i="34"/>
  <c r="AB86" i="34"/>
  <c r="AC86" i="34"/>
  <c r="AD86" i="34"/>
  <c r="AV86" i="34"/>
  <c r="AW86" i="34"/>
  <c r="AY86" i="34"/>
  <c r="AZ86" i="34"/>
  <c r="BA86" i="34"/>
  <c r="BB86" i="34"/>
  <c r="E68" i="33"/>
  <c r="E67"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Y33" i="34"/>
  <c r="S33" i="34"/>
  <c r="AJ33" i="34"/>
  <c r="BA33" i="34"/>
  <c r="U33" i="34"/>
  <c r="AD33" i="34"/>
  <c r="AM33" i="34"/>
  <c r="AV33" i="34"/>
  <c r="X33" i="34"/>
  <c r="AW33" i="34"/>
  <c r="AG33" i="34"/>
  <c r="Q33" i="34"/>
  <c r="AX33" i="34"/>
  <c r="AH33" i="34"/>
  <c r="R33" i="34"/>
  <c r="AE28" i="34"/>
  <c r="AE29" i="34" s="1"/>
  <c r="M28" i="34"/>
  <c r="M29" i="34" s="1"/>
  <c r="AW49" i="34"/>
  <c r="AX49" i="34"/>
  <c r="AY49" i="34"/>
  <c r="AZ49" i="34"/>
  <c r="BA49" i="34"/>
  <c r="BB49" i="34"/>
  <c r="BC49" i="34"/>
  <c r="BD49" i="34"/>
  <c r="H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W29" i="33"/>
  <c r="AI32" i="33"/>
  <c r="I33" i="33"/>
  <c r="R40" i="33"/>
  <c r="AI42" i="33"/>
  <c r="AT48" i="33"/>
  <c r="AC32"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R32" i="33"/>
  <c r="AD49" i="33"/>
  <c r="AB32" i="33"/>
  <c r="Y33" i="33"/>
  <c r="AR34"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Y31" i="33" l="1"/>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AM60" i="34" s="1"/>
  <c r="W41" i="34"/>
  <c r="AV41" i="34"/>
  <c r="AV60" i="34" s="1"/>
  <c r="AF41" i="34"/>
  <c r="AW41" i="34"/>
  <c r="AW60" i="34" s="1"/>
  <c r="AG41" i="34"/>
  <c r="AG60" i="34" s="1"/>
  <c r="Q41" i="34"/>
  <c r="Q60" i="34" s="1"/>
  <c r="AP41" i="34"/>
  <c r="AP60" i="34" s="1"/>
  <c r="Z41" i="34"/>
  <c r="Z60" i="34" s="1"/>
  <c r="AY41" i="34"/>
  <c r="AI41" i="34"/>
  <c r="AI60" i="34" s="1"/>
  <c r="S41" i="34"/>
  <c r="S60" i="34" s="1"/>
  <c r="AR41" i="34"/>
  <c r="AR60" i="34" s="1"/>
  <c r="AB41" i="34"/>
  <c r="AB60" i="34" s="1"/>
  <c r="AC41" i="34"/>
  <c r="AC60" i="34" s="1"/>
  <c r="AL41" i="34"/>
  <c r="AL60" i="34" s="1"/>
  <c r="AU41" i="34"/>
  <c r="BD41" i="34"/>
  <c r="X41" i="34"/>
  <c r="X60" i="34" s="1"/>
  <c r="Y41" i="34"/>
  <c r="AH41" i="34"/>
  <c r="AQ41" i="34"/>
  <c r="AZ41" i="34"/>
  <c r="T41" i="34"/>
  <c r="AS41" i="34"/>
  <c r="BB41" i="34"/>
  <c r="V41" i="34"/>
  <c r="V60" i="34" s="1"/>
  <c r="AE41" i="34"/>
  <c r="AE60" i="34" s="1"/>
  <c r="AN41" i="34"/>
  <c r="AO41" i="34"/>
  <c r="AO60" i="34" s="1"/>
  <c r="AX41" i="34"/>
  <c r="AX60" i="34" s="1"/>
  <c r="R41" i="34"/>
  <c r="R60" i="34" s="1"/>
  <c r="AA41" i="34"/>
  <c r="AA60" i="34" s="1"/>
  <c r="AJ41" i="34"/>
  <c r="AJ60" i="34" s="1"/>
  <c r="AS57" i="34"/>
  <c r="BB57" i="34"/>
  <c r="BB60" i="34" s="1"/>
  <c r="AL57" i="34"/>
  <c r="AU57" i="34"/>
  <c r="BD57" i="34"/>
  <c r="BD60" i="34" s="1"/>
  <c r="AN57" i="34"/>
  <c r="AN60" i="34" s="1"/>
  <c r="BA57" i="34"/>
  <c r="AT57" i="34"/>
  <c r="AM57" i="34"/>
  <c r="AW57" i="34"/>
  <c r="AG57" i="34"/>
  <c r="AP57" i="34"/>
  <c r="AY57" i="34"/>
  <c r="AI57" i="34"/>
  <c r="AR57" i="34"/>
  <c r="AK57" i="34"/>
  <c r="AV57" i="34"/>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K60" i="34"/>
  <c r="O60" i="34"/>
  <c r="E63" i="34"/>
  <c r="E64" i="34" s="1"/>
  <c r="F61" i="34"/>
  <c r="AT60" i="34"/>
  <c r="J60" i="34"/>
  <c r="Y60" i="34"/>
  <c r="T60" i="34"/>
  <c r="AQ60" i="34"/>
  <c r="AF60" i="34"/>
  <c r="AY60" i="34"/>
  <c r="L60" i="34"/>
  <c r="I60" i="34"/>
  <c r="M60" i="34"/>
  <c r="P60" i="34"/>
  <c r="N60" i="34"/>
  <c r="AK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V60" i="33" s="1"/>
  <c r="N36" i="33"/>
  <c r="N60" i="33" s="1"/>
  <c r="AJ36" i="33"/>
  <c r="AQ36" i="33"/>
  <c r="AZ36" i="33"/>
  <c r="T36" i="33"/>
  <c r="AR36" i="33"/>
  <c r="AR60" i="33" s="1"/>
  <c r="AY36" i="33"/>
  <c r="AA36" i="33"/>
  <c r="AB36" i="33"/>
  <c r="AI36" i="33"/>
  <c r="L36" i="33"/>
  <c r="L60" i="33" s="1"/>
  <c r="S36" i="33"/>
  <c r="S60" i="33" s="1"/>
  <c r="AA29" i="33"/>
  <c r="D41" i="20"/>
  <c r="H12" i="20"/>
  <c r="AZ60" i="34" l="1"/>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s="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T62" i="34"/>
  <c r="U61" i="34" s="1"/>
  <c r="V62" i="33"/>
  <c r="W61" i="33" s="1"/>
  <c r="D56" i="20"/>
  <c r="W12" i="20"/>
  <c r="S77" i="34" l="1"/>
  <c r="S80" i="34" s="1"/>
  <c r="S81" i="34" s="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M62" i="34"/>
  <c r="AN61" i="34" s="1"/>
  <c r="AN63" i="33"/>
  <c r="AN64" i="33" s="1"/>
  <c r="AN77" i="33" s="1"/>
  <c r="AN80" i="33" s="1"/>
  <c r="AO62" i="33"/>
  <c r="AP61" i="33" s="1"/>
  <c r="AL77" i="34" l="1"/>
  <c r="AL80" i="34" s="1"/>
  <c r="AL81" i="34"/>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R62" i="33"/>
  <c r="AS61" i="33" s="1"/>
  <c r="AQ81" i="33" l="1"/>
  <c r="C6" i="33" s="1"/>
  <c r="I28" i="29" s="1"/>
  <c r="AO81" i="34"/>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Williams, Rhys (Future Networks)</author>
  </authors>
  <commentList>
    <comment ref="J7" authorId="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<sst xmlns="http://schemas.openxmlformats.org/spreadsheetml/2006/main" count="753" uniqueCount="393">
  <si>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</si>
  <si>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</si>
  <si>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</si>
  <si>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</si>
  <si>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</si>
  <si>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</si>
  <si>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</si>
  <si>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</si>
  <si>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</si>
  <si>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</si>
  <si>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</si>
  <si>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</si>
  <si>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</si>
  <si>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</si>
  <si>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</si>
  <si>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</si>
  <si>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</si>
  <si>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</si>
  <si>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</si>
  <si>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</si>
  <si>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</si>
  <si>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</si>
  <si>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</si>
  <si>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</si>
  <si>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</si>
  <si>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</si>
  <si>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</si>
  <si>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</si>
  <si>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</si>
  <si>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</si>
  <si>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</si>
  <si>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</si>
  <si>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</si>
  <si>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</si>
  <si>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</si>
  <si>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</si>
  <si>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</si>
  <si>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</si>
  <si>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</si>
  <si>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</si>
  <si>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</si>
  <si>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</si>
  <si>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</si>
  <si>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</si>
  <si>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</si>
  <si>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</si>
  <si>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</si>
  <si>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</si>
  <si>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</si>
  <si>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</si>
  <si>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</si>
  <si>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</si>
  <si>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</si>
  <si>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</si>
  <si>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</si>
  <si>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</si>
  <si>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</si>
  <si>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</si>
  <si>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</si>
  <si>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</si>
  <si>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</si>
  <si>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</si>
  <si>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</si>
  <si>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</si>
  <si>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</si>
  <si>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</si>
  <si>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</si>
  <si>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</si>
  <si>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</si>
  <si>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</si>
  <si>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</si>
  <si>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</si>
  <si>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</si>
  <si>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</si>
  <si>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</si>
  <si>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</si>
  <si>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</si>
  <si>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</si>
  <si>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</si>
  <si>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</si>
  <si>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</si>
  <si>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</si>
  <si>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</si>
  <si>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</si>
  <si>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</si>
  <si>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</si>
  <si>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</si>
  <si>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</si>
  <si>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</si>
  <si>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</si>
  <si>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</si>
  <si>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</si>
  <si>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</si>
  <si>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</si>
  <si>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</si>
  <si>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</si>
  <si>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</si>
  <si>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</si>
  <si>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</si>
  <si>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</si>
  <si>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</si>
  <si>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</si>
  <si>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</si>
  <si>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</si>
  <si>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</si>
  <si>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</si>
  <si>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</si>
  <si>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</si>
  <si>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</si>
  <si>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</si>
  <si>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</si>
  <si>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</si>
  <si>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</si>
  <si>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</si>
  <si>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</si>
  <si>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</si>
  <si>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</si>
  <si>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</si>
  <si>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</si>
  <si>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</si>
  <si>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</si>
  <si>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</si>
  <si>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</si>
  <si>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</si>
  <si>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</si>
  <si>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</si>
  <si>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</si>
  <si>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</si>
  <si>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</si>
  <si>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</si>
  <si>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</si>
  <si>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</si>
  <si>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</si>
  <si>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</si>
  <si>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</si>
  <si>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</si>
  <si>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</si>
  <si>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</si>
  <si>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</si>
  <si>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</si>
  <si>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</si>
  <si>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</si>
  <si>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</si>
  <si>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</si>
  <si>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</si>
  <si>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</si>
  <si>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</si>
  <si>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</si>
  <si>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</si>
  <si>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</si>
  <si>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</si>
  <si>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</si>
  <si>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</si>
  <si>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</si>
  <si>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</si>
  <si>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</si>
  <si>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</si>
  <si>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</si>
  <si>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</si>
  <si>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</si>
  <si>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</si>
  <si>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</si>
  <si>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</si>
  <si>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</si>
  <si>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</si>
  <si>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</si>
  <si>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</si>
  <si>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</si>
  <si>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</si>
  <si>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</si>
  <si>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</si>
  <si>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</si>
  <si>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</si>
  <si>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</si>
  <si>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</si>
  <si>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</si>
  <si>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</si>
  <si>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</si>
  <si>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</si>
  <si>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</si>
  <si>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</si>
  <si>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</si>
  <si>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</si>
  <si>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</si>
  <si>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</si>
  <si>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</si>
  <si>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</si>
  <si>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</si>
  <si>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</si>
  <si>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</si>
  <si>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</si>
  <si>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</si>
  <si>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</si>
  <si>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</si>
  <si>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</si>
  <si>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</si>
  <si>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</si>
  <si>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</si>
  <si>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</si>
  <si>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</si>
  <si>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</si>
  <si>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</si>
  <si>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</si>
  <si>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</si>
  <si>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</si>
  <si>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</si>
  <si>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</si>
  <si>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</si>
  <si>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</si>
  <si>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</si>
  <si>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</si>
  <si>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</si>
  <si>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</si>
  <si>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</si>
  <si>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</si>
  <si>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</si>
  <si>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</si>
  <si>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</si>
  <si>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</si>
  <si>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</si>
  <si>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</si>
  <si>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</si>
  <si>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</si>
  <si>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</si>
  <si>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</si>
  <si>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</si>
  <si>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</si>
  <si>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</si>
  <si>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</si>
  <si>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</si>
  <si>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</si>
  <si>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</si>
  <si>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</si>
  <si>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</si>
  <si>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</si>
  <si>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</si>
  <si>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</si>
  <si>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</si>
  <si>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</si>
  <si>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</si>
  <si>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</si>
  <si>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</si>
  <si>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</si>
  <si>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</si>
  <si>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</si>
  <si>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</si>
  <si>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</si>
  <si>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</si>
  <si>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</si>
  <si>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</si>
  <si>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</si>
  <si>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</si>
  <si>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</si>
  <si>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</si>
  <si>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</si>
  <si>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</si>
  <si>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</si>
  <si>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</si>
  <si>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</si>
  <si>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</si>
  <si>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</si>
  <si>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</si>
  <si>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</si>
  <si>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</si>
  <si>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</si>
  <si>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</si>
  <si>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</si>
  <si>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</si>
  <si>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</si>
  <si>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</si>
  <si>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</si>
  <si>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</si>
  <si>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</si>
  <si>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</si>
  <si>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</si>
  <si>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</si>
  <si>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</si>
  <si>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</si>
  <si>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</si>
  <si>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</si>
  <si>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</si>
  <si>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</si>
  <si>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</si>
  <si>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</si>
  <si>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</si>
  <si>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</si>
  <si>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</si>
  <si>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</si>
  <si>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</si>
  <si>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</si>
  <si>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</si>
  <si>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</si>
  <si>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</si>
  <si>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</si>
  <si>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</si>
  <si>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</si>
  <si>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</si>
  <si>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</si>
  <si>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</si>
  <si>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</si>
  <si>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</si>
  <si>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</si>
  <si>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</si>
  <si>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</si>
  <si>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</si>
  <si>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</si>
  <si>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</si>
  <si>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</si>
  <si>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</si>
  <si>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</si>
  <si>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</si>
  <si>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</si>
  <si>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</si>
  <si>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</si>
  <si>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</si>
  <si>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</si>
  <si>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</si>
  <si>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</si>
  <si>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</si>
  <si>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</si>
  <si>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</si>
  <si>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</si>
  <si>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</si>
  <si>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</si>
  <si>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</si>
  <si>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</si>
  <si>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</si>
  <si>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</si>
  <si>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</si>
  <si>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</si>
  <si>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</si>
  <si>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</si>
  <si>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</si>
  <si>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</si>
  <si>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</si>
  <si>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</si>
  <si>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</si>
  <si>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</si>
  <si>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</si>
  <si>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</si>
  <si>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</si>
  <si>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</si>
  <si>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</si>
  <si>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</si>
  <si>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</si>
  <si>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Baseline</t>
  </si>
  <si>
    <t xml:space="preserve">Difference in cable cost </t>
  </si>
  <si>
    <t>Life time of cable (years)</t>
  </si>
  <si>
    <t>50+ years</t>
  </si>
  <si>
    <t>CV7: Replacement total cost increase due to 150 sqmm upgrade</t>
  </si>
  <si>
    <t>CV1: Primary Reinforcement total cost increase due to 150 sqmm upgrade</t>
  </si>
  <si>
    <t>V3 &amp; V4: Connections &amp; Other Cost Movements total cost increase due to 150 sqmm upgrade</t>
  </si>
  <si>
    <t>CV7: Replacement total losses reduction due to 150 sqmm upgrade (MWh)</t>
  </si>
  <si>
    <t>CV1: Primary Reinforcement total losses reduction due to 150 sqmm upgrade (MWh)</t>
  </si>
  <si>
    <t>V3 &amp; V4: Connections &amp; Other Cost Movements total losses reduction due to 150 sqmm upgrade (MWh)</t>
  </si>
  <si>
    <t xml:space="preserve">95 sqmm cable cost </t>
  </si>
  <si>
    <t xml:space="preserve">185 sqmm cable cost </t>
  </si>
  <si>
    <t>MWh losses saving by upgrading cable from 95 sqmm to 185 sqmm (Mwh/km)</t>
  </si>
  <si>
    <t>Assumption</t>
  </si>
  <si>
    <t>Reviewed</t>
  </si>
  <si>
    <t>Location</t>
  </si>
  <si>
    <t>Validity</t>
  </si>
  <si>
    <t>Notes</t>
  </si>
  <si>
    <t>Yes</t>
  </si>
  <si>
    <t>LV kV upsizing SSES</t>
  </si>
  <si>
    <t>Replace as normal i.e. 95 sqmm cable</t>
  </si>
  <si>
    <t>Replace with larger 185 sqmm cable</t>
  </si>
  <si>
    <t>Replacement of cables to reduce losses</t>
  </si>
  <si>
    <t>Replaced assets are those planned for repalcement during RIIO-ED1 and so are most likely HI5</t>
  </si>
  <si>
    <t>Total km of LV cable installed per annum in ED1 (CV7:Replacement)</t>
  </si>
  <si>
    <t>Total km of LV cable installed per annum in ED1 (CV1:Primary Reinforcement)</t>
  </si>
  <si>
    <t>Total km of LV cable installed per annum in ED1 (V3 Connections &amp; V4 Other Cost Movements)</t>
  </si>
  <si>
    <t>Percentage of cable installed to reduce losses</t>
  </si>
  <si>
    <t>Total km of LV cable installed per annum in ED1 (CV7:Replacement) due to losses</t>
  </si>
  <si>
    <t>Total km of LV cable installed per annum in ED1 (CV1:Primary Reinforcement) due to losses</t>
  </si>
  <si>
    <t>Total km of LV cable installed per annum in ED1 (V3 Connections &amp; V4 Other Cost Movements due to losses</t>
  </si>
  <si>
    <t>MWh losses savings</t>
  </si>
  <si>
    <t>Z:\E - NIA Programme\01. Archive\Reports IFI LCNF &amp; NIA\Regulatory Reports\2017_18\Losses Strategy\Evidence\Cost Benefit Analysis work\Cable upsizing\Calculations\Cable calculations V4.xlsx</t>
  </si>
  <si>
    <t>LV demand data was taken from LV substation monitoring demand data and used in conjuntion with cable resistance data to calculate MWh losses saving</t>
  </si>
  <si>
    <t>Cable costs</t>
  </si>
  <si>
    <t>Z:\E - NIA Programme\01. Archive\Reports IFI LCNF &amp; NIA\Regulatory Reports\2017_18\E4 Losses\Evidence\Cable Prices</t>
  </si>
  <si>
    <t>Costs taken from procurement for each regulatory year in question</t>
  </si>
  <si>
    <t>Total km of cable installed per annum</t>
  </si>
  <si>
    <t>Z:\E - NIA Programme\01. Archive\Reports IFI LCNF &amp; NIA\Regulatory Reports\2017_18\E4 Losses\Evidence\Costs and volumes</t>
  </si>
  <si>
    <t>Taken from Regulatory Reporting costs and volumes submission</t>
  </si>
  <si>
    <t>Z:\E - NIA Programme\01. Archive\Reports IFI LCNF &amp; NIA\Regulatory Reports\2017_18\Losses Strategy\Evidence\Cost Benefit Analysis work\Cable upsizing\Cable Sales Data Summary.xlsx</t>
  </si>
  <si>
    <t>Cable life</t>
  </si>
  <si>
    <t>Z:\E - NIA Programme\01. Archive\Reports IFI LCNF &amp; NIA\Regulatory Reports\2017_18\Losses Strategy\Evidence\Misc\DNO Common Network Asset Indices Methodology CNAIM_v1.1.pdf</t>
  </si>
  <si>
    <t>Taken from CNAIM methodology</t>
  </si>
  <si>
    <t>All cable sizes of relevant size taken from ProcureTrak system</t>
  </si>
  <si>
    <t>Loss savings in first year of implementation divided by 2</t>
  </si>
  <si>
    <t>Installation of cables occurrs throughout the year.  In order to accurately report savings the total figure is divided by 2 to account for those cables installed in the second half of the year</t>
  </si>
  <si>
    <t>Rhys Williams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</si>
</sst>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Red]\-&quot;£&quot;#,##0.000"/>
    <numFmt numFmtId="177" formatCode="#,##0.0"/>
  </numFmts>
  <fonts count="41"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9" fontId="3"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200">
    <xf numFmtId="0" fontId="0" fillId="0" borderId="0" xfId="0"/>
    <xf numFmtId="0" fontId="5" fillId="0" borderId="0" xfId="0" applyFont="1"/>
    <xf numFmtId="0" fontId="6" fillId="0" borderId="0" xfId="0" applyFont="1"/>
    <xf numFmtId="0" fontId="7" fillId="5" borderId="0" xfId="0" applyFont="1" applyFill="1" applyProtection="1">
      <protection locked="0"/>
    </xf>
    <xf numFmtId="0" fontId="6" fillId="0" borderId="0" xfId="0" applyFont="1" applyProtection="1"/>
    <xf numFmtId="0" fontId="7" fillId="4" borderId="7" xfId="0" applyFont="1" applyFill="1" applyBorder="1" applyAlignment="1" applyProtection="1">
      <alignment horizontal="centerContinuous"/>
    </xf>
    <xf numFmtId="0" fontId="7" fillId="4" borderId="8" xfId="0" applyFont="1" applyFill="1" applyBorder="1" applyAlignment="1" applyProtection="1">
      <alignment horizontal="centerContinuous"/>
    </xf>
    <xf numFmtId="0" fontId="7" fillId="4" borderId="9" xfId="0" applyFont="1" applyFill="1" applyBorder="1" applyAlignment="1" applyProtection="1">
      <alignment horizontal="centerContinuous"/>
    </xf>
    <xf numFmtId="0" fontId="6" fillId="0" borderId="0" xfId="0" quotePrefix="1" applyFont="1" applyBorder="1" applyProtection="1"/>
    <xf numFmtId="0" fontId="6" fillId="0" borderId="0" xfId="0" applyFont="1" applyBorder="1" applyProtection="1"/>
    <xf numFmtId="164" fontId="6" fillId="5" borderId="0" xfId="1" applyNumberFormat="1" applyFont="1" applyFill="1" applyBorder="1" applyProtection="1"/>
    <xf numFmtId="0" fontId="6" fillId="0" borderId="0" xfId="0" applyFont="1" applyFill="1" applyBorder="1" applyProtection="1"/>
    <xf numFmtId="0" fontId="7" fillId="0" borderId="6" xfId="0" applyFont="1" applyBorder="1" applyProtection="1"/>
    <xf numFmtId="0" fontId="7" fillId="0" borderId="6" xfId="0" applyFont="1" applyFill="1" applyBorder="1" applyProtection="1"/>
    <xf numFmtId="0" fontId="7" fillId="0" borderId="0" xfId="0" applyFont="1" applyFill="1" applyBorder="1" applyProtection="1"/>
    <xf numFmtId="0" fontId="7" fillId="0" borderId="0" xfId="0" applyFont="1" applyProtection="1"/>
    <xf numFmtId="0" fontId="6" fillId="0" borderId="0" xfId="0" applyFont="1" applyBorder="1" applyAlignment="1" applyProtection="1">
      <alignment horizontal="right"/>
    </xf>
    <xf numFmtId="0" fontId="10" fillId="0" borderId="0" xfId="0" applyFont="1" applyProtection="1"/>
    <xf numFmtId="0" fontId="7" fillId="0" borderId="0" xfId="0" applyFont="1" applyBorder="1" applyProtection="1"/>
    <xf numFmtId="0" fontId="0" fillId="0" borderId="0" xfId="0" quotePrefix="1"/>
    <xf numFmtId="0" fontId="6" fillId="7" borderId="0" xfId="0" applyFont="1" applyFill="1"/>
    <xf numFmtId="0" fontId="6" fillId="0" borderId="0" xfId="0" applyFont="1" applyFill="1"/>
    <xf numFmtId="0" fontId="6" fillId="0" borderId="0" xfId="0" applyFont="1" applyFill="1" applyProtection="1"/>
    <xf numFmtId="164" fontId="6" fillId="2" borderId="3" xfId="0" applyNumberFormat="1" applyFont="1" applyFill="1" applyBorder="1" applyProtection="1"/>
    <xf numFmtId="3" fontId="6" fillId="2" borderId="3" xfId="0" applyNumberFormat="1" applyFont="1" applyFill="1" applyBorder="1" applyProtection="1"/>
    <xf numFmtId="0" fontId="7" fillId="0" borderId="0" xfId="0" applyFont="1"/>
    <xf numFmtId="0" fontId="12" fillId="0" borderId="0" xfId="0" applyFont="1"/>
    <xf numFmtId="0" fontId="6" fillId="0" borderId="0" xfId="0" applyFont="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vertical="top" wrapText="1"/>
    </xf>
    <xf numFmtId="0" fontId="6" fillId="0" borderId="3" xfId="0" applyFont="1" applyBorder="1" applyAlignment="1">
      <alignment vertical="top"/>
    </xf>
    <xf numFmtId="0" fontId="6" fillId="0" borderId="3" xfId="0" applyFont="1" applyBorder="1" applyAlignment="1">
      <alignment vertical="top" wrapText="1"/>
    </xf>
    <xf numFmtId="0" fontId="11" fillId="0" borderId="0" xfId="0" applyFont="1" applyFill="1"/>
    <xf numFmtId="164" fontId="6" fillId="5" borderId="3" xfId="1" applyNumberFormat="1" applyFont="1" applyFill="1" applyBorder="1" applyProtection="1">
      <protection locked="0"/>
    </xf>
    <xf numFmtId="165" fontId="6" fillId="5" borderId="0" xfId="0" applyNumberFormat="1" applyFont="1" applyFill="1" applyBorder="1" applyProtection="1">
      <protection locked="0"/>
    </xf>
    <xf numFmtId="165" fontId="6" fillId="0" borderId="0" xfId="0" applyNumberFormat="1" applyFont="1" applyFill="1" applyBorder="1" applyProtection="1">
      <protection locked="0"/>
    </xf>
    <xf numFmtId="10" fontId="6" fillId="5" borderId="0" xfId="1" applyNumberFormat="1" applyFont="1" applyFill="1" applyBorder="1" applyProtection="1">
      <protection locked="0"/>
    </xf>
    <xf numFmtId="0" fontId="13" fillId="0" borderId="0" xfId="0" applyFont="1" applyProtection="1"/>
    <xf numFmtId="3" fontId="6" fillId="5" borderId="0" xfId="1" applyNumberFormat="1" applyFont="1" applyFill="1" applyBorder="1" applyProtection="1">
      <protection locked="0"/>
    </xf>
    <xf numFmtId="0" fontId="16" fillId="0" borderId="0" xfId="0" applyFont="1" applyProtection="1"/>
    <xf numFmtId="1" fontId="16" fillId="0" borderId="0" xfId="0" applyNumberFormat="1" applyFont="1" applyProtection="1"/>
    <xf numFmtId="0" fontId="6" fillId="0" borderId="0" xfId="0" quotePrefix="1" applyFont="1" applyProtection="1"/>
    <xf numFmtId="0" fontId="19" fillId="2" borderId="20" xfId="4" applyFont="1" applyFill="1" applyBorder="1" applyAlignment="1">
      <alignment horizontal="center"/>
    </xf>
    <xf numFmtId="0" fontId="19" fillId="2" borderId="3" xfId="4" applyFont="1" applyFill="1" applyBorder="1" applyAlignment="1">
      <alignment horizontal="center"/>
    </xf>
    <xf numFmtId="167" fontId="6" fillId="5" borderId="0" xfId="0" applyNumberFormat="1" applyFont="1" applyFill="1" applyBorder="1" applyProtection="1">
      <protection locked="0"/>
    </xf>
    <xf numFmtId="8" fontId="7" fillId="0" borderId="14" xfId="0" applyNumberFormat="1" applyFont="1" applyBorder="1" applyProtection="1"/>
    <xf numFmtId="0" fontId="7" fillId="0" borderId="10" xfId="0" applyFont="1" applyBorder="1" applyAlignment="1" applyProtection="1">
      <alignment horizontal="center" wrapText="1"/>
    </xf>
    <xf numFmtId="0" fontId="7" fillId="0" borderId="13" xfId="0" applyFont="1" applyBorder="1" applyAlignment="1" applyProtection="1">
      <alignment horizontal="center" wrapText="1"/>
    </xf>
    <xf numFmtId="3" fontId="7" fillId="2" borderId="11" xfId="0" applyNumberFormat="1" applyFont="1" applyFill="1" applyBorder="1" applyAlignment="1" applyProtection="1">
      <alignment horizontal="center"/>
    </xf>
    <xf numFmtId="3" fontId="7" fillId="0" borderId="11" xfId="0" applyNumberFormat="1" applyFont="1" applyFill="1" applyBorder="1" applyAlignment="1" applyProtection="1">
      <alignment horizontal="center"/>
    </xf>
    <xf numFmtId="166" fontId="6" fillId="5" borderId="3" xfId="0" applyNumberFormat="1" applyFont="1" applyFill="1" applyBorder="1" applyProtection="1">
      <protection locked="0"/>
    </xf>
    <xf numFmtId="0" fontId="18" fillId="0" borderId="0" xfId="0" applyFont="1" applyProtection="1"/>
    <xf numFmtId="0" fontId="21" fillId="0" borderId="0" xfId="0" quotePrefix="1" applyFont="1"/>
    <xf numFmtId="165" fontId="7" fillId="3" borderId="6" xfId="0" applyNumberFormat="1" applyFont="1" applyFill="1" applyBorder="1" applyProtection="1">
      <protection locked="0"/>
    </xf>
    <xf numFmtId="165" fontId="7" fillId="2" borderId="0" xfId="0" applyNumberFormat="1" applyFont="1" applyFill="1" applyProtection="1"/>
    <xf numFmtId="165" fontId="6" fillId="0" borderId="0" xfId="0" applyNumberFormat="1" applyFont="1" applyProtection="1"/>
    <xf numFmtId="165" fontId="7" fillId="0" borderId="1" xfId="0" applyNumberFormat="1" applyFont="1" applyBorder="1" applyProtection="1"/>
    <xf numFmtId="0" fontId="6" fillId="0" borderId="6" xfId="0" applyFont="1" applyBorder="1" applyProtection="1"/>
    <xf numFmtId="0" fontId="6" fillId="0" borderId="6" xfId="0" quotePrefix="1" applyFont="1" applyBorder="1" applyProtection="1"/>
    <xf numFmtId="165" fontId="6" fillId="3" borderId="6" xfId="0" applyNumberFormat="1" applyFont="1" applyFill="1" applyBorder="1" applyProtection="1">
      <protection locked="0"/>
    </xf>
    <xf numFmtId="0" fontId="6" fillId="0" borderId="0" xfId="0" quotePrefix="1" applyFont="1" applyBorder="1" applyAlignment="1" applyProtection="1">
      <alignment vertical="center"/>
    </xf>
    <xf numFmtId="0" fontId="6" fillId="0" borderId="0" xfId="0" applyFont="1" applyBorder="1" applyAlignment="1" applyProtection="1">
      <alignment vertical="center"/>
    </xf>
    <xf numFmtId="165" fontId="6" fillId="5" borderId="0" xfId="0" applyNumberFormat="1" applyFont="1" applyFill="1" applyBorder="1" applyAlignment="1" applyProtection="1">
      <alignment vertical="center"/>
      <protection locked="0"/>
    </xf>
    <xf numFmtId="168" fontId="6" fillId="0" borderId="0" xfId="8" applyNumberFormat="1" applyFont="1" applyBorder="1" applyProtection="1"/>
    <xf numFmtId="0" fontId="6" fillId="6" borderId="3" xfId="0" applyFont="1" applyFill="1" applyBorder="1" applyAlignment="1">
      <alignment horizontal="center"/>
    </xf>
    <xf numFmtId="8" fontId="6" fillId="0" borderId="3" xfId="0" applyNumberFormat="1" applyFont="1" applyBorder="1" applyAlignment="1">
      <alignment horizontal="left" vertical="top"/>
    </xf>
    <xf numFmtId="0" fontId="23" fillId="0" borderId="0" xfId="0" applyFont="1" applyProtection="1"/>
    <xf numFmtId="165" fontId="6" fillId="3" borderId="0" xfId="0" applyNumberFormat="1" applyFont="1" applyFill="1" applyBorder="1" applyProtection="1">
      <protection locked="0"/>
    </xf>
    <xf numFmtId="3" fontId="6" fillId="5" borderId="0" xfId="0" applyNumberFormat="1" applyFont="1" applyFill="1" applyProtection="1"/>
    <xf numFmtId="0" fontId="15" fillId="0" borderId="0" xfId="6" applyFont="1" applyAlignment="1" applyProtection="1">
      <alignment vertical="top"/>
    </xf>
    <xf numFmtId="0" fontId="15" fillId="8" borderId="0" xfId="6" applyFont="1" applyFill="1" applyAlignment="1" applyProtection="1">
      <alignment vertical="top"/>
    </xf>
    <xf numFmtId="0" fontId="6" fillId="8" borderId="0" xfId="0" applyFont="1" applyFill="1"/>
    <xf numFmtId="2" fontId="6" fillId="7" borderId="0" xfId="0" applyNumberFormat="1" applyFont="1" applyFill="1"/>
    <xf numFmtId="1" fontId="6" fillId="7" borderId="0" xfId="0" applyNumberFormat="1" applyFont="1" applyFill="1"/>
    <xf numFmtId="0" fontId="24" fillId="0" borderId="0" xfId="0" applyFont="1" applyProtection="1"/>
    <xf numFmtId="0" fontId="25" fillId="0" borderId="0" xfId="0" applyFont="1" applyProtection="1"/>
    <xf numFmtId="0" fontId="16" fillId="0" borderId="0" xfId="0" applyFont="1" applyAlignment="1" applyProtection="1">
      <alignment horizontal="left"/>
    </xf>
    <xf numFmtId="2" fontId="6" fillId="2" borderId="3" xfId="0" applyNumberFormat="1" applyFont="1" applyFill="1" applyBorder="1" applyProtection="1"/>
    <xf numFmtId="0" fontId="25" fillId="0" borderId="0" xfId="0" applyFont="1" applyAlignment="1" applyProtection="1">
      <alignment horizontal="left" vertical="top"/>
    </xf>
    <xf numFmtId="0" fontId="10" fillId="0" borderId="0" xfId="0" applyFont="1" applyFill="1" applyProtection="1"/>
    <xf numFmtId="170" fontId="6" fillId="5" borderId="3" xfId="0" applyNumberFormat="1" applyFont="1" applyFill="1" applyBorder="1" applyProtection="1">
      <protection locked="0"/>
    </xf>
    <xf numFmtId="165" fontId="6" fillId="0" borderId="0" xfId="0" applyNumberFormat="1" applyFont="1" applyFill="1" applyBorder="1" applyAlignment="1" applyProtection="1">
      <alignment horizontal="right"/>
      <protection locked="0"/>
    </xf>
    <xf numFmtId="0" fontId="6" fillId="0" borderId="0" xfId="0" applyFont="1" applyFill="1" applyAlignment="1">
      <alignment vertical="top"/>
    </xf>
    <xf numFmtId="0" fontId="7" fillId="0" borderId="0" xfId="0" applyFont="1" applyFill="1"/>
    <xf numFmtId="0" fontId="6" fillId="0" borderId="0" xfId="0" applyFont="1" applyFill="1" applyBorder="1" applyAlignment="1" applyProtection="1">
      <alignment horizontal="left"/>
    </xf>
    <xf numFmtId="0" fontId="9" fillId="0" borderId="0" xfId="0" applyFont="1" applyProtection="1"/>
    <xf numFmtId="43" fontId="6" fillId="0" borderId="0" xfId="7" applyFont="1" applyBorder="1" applyProtection="1"/>
    <xf numFmtId="165" fontId="6" fillId="3" borderId="3" xfId="0" applyNumberFormat="1" applyFont="1" applyFill="1" applyBorder="1" applyAlignment="1" applyProtection="1">
      <alignment horizontal="left"/>
      <protection locked="0"/>
    </xf>
    <xf numFmtId="0" fontId="7" fillId="6" borderId="3" xfId="0" applyFont="1" applyFill="1" applyBorder="1"/>
    <xf numFmtId="0" fontId="6" fillId="0" borderId="0" xfId="0" applyFont="1" applyAlignment="1"/>
    <xf numFmtId="0" fontId="6" fillId="0" borderId="0" xfId="0" applyFont="1" applyAlignment="1">
      <alignment vertical="top"/>
    </xf>
    <xf numFmtId="0" fontId="16" fillId="0" borderId="0" xfId="0" applyFont="1"/>
    <xf numFmtId="165" fontId="6" fillId="5" borderId="3" xfId="0" applyNumberFormat="1" applyFont="1" applyFill="1" applyBorder="1" applyAlignment="1" applyProtection="1">
      <alignment horizontal="left"/>
      <protection locked="0"/>
    </xf>
    <xf numFmtId="3" fontId="6" fillId="2" borderId="3" xfId="0" applyNumberFormat="1" applyFont="1" applyFill="1" applyBorder="1" applyAlignment="1" applyProtection="1">
      <alignment horizontal="left"/>
    </xf>
    <xf numFmtId="0" fontId="6" fillId="0" borderId="3" xfId="0" applyFont="1" applyBorder="1" applyAlignment="1">
      <alignment horizontal="left"/>
    </xf>
    <xf numFmtId="0" fontId="7" fillId="0" borderId="3"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horizontal="left" vertical="top" wrapText="1"/>
    </xf>
    <xf numFmtId="0" fontId="11" fillId="0" borderId="0" xfId="0" applyFont="1"/>
    <xf numFmtId="0" fontId="0" fillId="0" borderId="0" xfId="0" applyAlignment="1">
      <alignment vertical="top" wrapText="1"/>
    </xf>
    <xf numFmtId="0" fontId="26"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7" fillId="7" borderId="0" xfId="0" applyFont="1" applyFill="1"/>
    <xf numFmtId="0" fontId="6" fillId="7" borderId="0" xfId="0" applyFont="1" applyFill="1" applyAlignment="1">
      <alignment horizontal="right"/>
    </xf>
    <xf numFmtId="172" fontId="6" fillId="5" borderId="3" xfId="7" applyNumberFormat="1" applyFont="1" applyFill="1" applyBorder="1" applyProtection="1">
      <protection locked="0"/>
    </xf>
    <xf numFmtId="169" fontId="6" fillId="0" borderId="1" xfId="7" applyNumberFormat="1" applyFont="1" applyFill="1" applyBorder="1" applyProtection="1">
      <protection locked="0"/>
    </xf>
    <xf numFmtId="0" fontId="28" fillId="0" borderId="0" xfId="0" applyFont="1" applyFill="1"/>
    <xf numFmtId="171" fontId="6" fillId="5" borderId="3" xfId="0" applyNumberFormat="1" applyFont="1" applyFill="1" applyBorder="1"/>
    <xf numFmtId="0" fontId="6" fillId="7" borderId="0" xfId="0" applyFont="1" applyFill="1" applyAlignment="1">
      <alignment horizontal="left"/>
    </xf>
    <xf numFmtId="0" fontId="24" fillId="0" borderId="12" xfId="0" applyFont="1" applyBorder="1" applyAlignment="1" applyProtection="1">
      <alignment horizontal="right"/>
    </xf>
    <xf numFmtId="0" fontId="24" fillId="0" borderId="2" xfId="0" applyFont="1" applyBorder="1" applyAlignment="1" applyProtection="1">
      <alignment vertical="center" textRotation="90"/>
    </xf>
    <xf numFmtId="0" fontId="24" fillId="0" borderId="5" xfId="0" applyFont="1" applyBorder="1" applyAlignment="1" applyProtection="1">
      <alignment vertical="center" textRotation="90"/>
    </xf>
    <xf numFmtId="0" fontId="24" fillId="9" borderId="0" xfId="0" applyFont="1" applyFill="1" applyBorder="1" applyProtection="1"/>
    <xf numFmtId="0" fontId="7" fillId="9" borderId="0" xfId="0" applyFont="1" applyFill="1" applyBorder="1" applyProtection="1"/>
    <xf numFmtId="0" fontId="6" fillId="9" borderId="0" xfId="0" applyFont="1" applyFill="1" applyBorder="1" applyProtection="1"/>
    <xf numFmtId="0" fontId="24" fillId="9" borderId="18" xfId="0" applyFont="1" applyFill="1" applyBorder="1" applyProtection="1"/>
    <xf numFmtId="0" fontId="29" fillId="9" borderId="18" xfId="0" applyFont="1" applyFill="1" applyBorder="1" applyProtection="1"/>
    <xf numFmtId="0" fontId="7" fillId="9" borderId="18" xfId="0" applyFont="1" applyFill="1" applyBorder="1" applyProtection="1"/>
    <xf numFmtId="0" fontId="6" fillId="9" borderId="18" xfId="0" applyFont="1" applyFill="1" applyBorder="1" applyProtection="1"/>
    <xf numFmtId="0" fontId="27" fillId="9" borderId="0" xfId="0" applyFont="1" applyFill="1" applyBorder="1" applyProtection="1"/>
    <xf numFmtId="0" fontId="6" fillId="0" borderId="24" xfId="0" applyFont="1" applyBorder="1" applyAlignment="1" applyProtection="1">
      <alignment vertical="center"/>
    </xf>
    <xf numFmtId="0" fontId="6" fillId="0" borderId="6" xfId="0" applyFont="1" applyBorder="1" applyAlignment="1" applyProtection="1">
      <alignment vertical="center"/>
    </xf>
    <xf numFmtId="173" fontId="18" fillId="2" borderId="3" xfId="4" applyNumberFormat="1" applyFont="1" applyFill="1" applyBorder="1" applyAlignment="1">
      <alignment horizontal="right"/>
    </xf>
    <xf numFmtId="0" fontId="18" fillId="2" borderId="3" xfId="4" applyFont="1" applyFill="1" applyBorder="1" applyAlignment="1"/>
    <xf numFmtId="0" fontId="6" fillId="0" borderId="0" xfId="0" applyFont="1" applyAlignment="1" applyProtection="1">
      <alignment horizontal="right"/>
    </xf>
    <xf numFmtId="0" fontId="6"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6"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14" fontId="0" fillId="0" borderId="0" xfId="0" applyNumberFormat="1"/>
    <xf numFmtId="0" fontId="0" fillId="0" borderId="0" xfId="0" applyAlignment="1">
      <alignment wrapText="1"/>
    </xf>
    <xf numFmtId="0" fontId="0" fillId="0" borderId="0" xfId="0" applyNumberFormat="1"/>
    <xf numFmtId="0" fontId="6" fillId="0" borderId="3" xfId="0" applyFont="1" applyBorder="1" applyAlignment="1">
      <alignment vertical="top" wrapText="1"/>
    </xf>
    <xf numFmtId="0" fontId="2" fillId="0" borderId="0" xfId="9"/>
    <xf numFmtId="3" fontId="0" fillId="0" borderId="0" xfId="0" applyNumberFormat="1"/>
    <xf numFmtId="1" fontId="0" fillId="0" borderId="0" xfId="0" applyNumberFormat="1"/>
    <xf numFmtId="175" fontId="6" fillId="0" borderId="3" xfId="0" applyNumberFormat="1" applyFont="1" applyBorder="1" applyAlignment="1">
      <alignment horizontal="center" vertical="top"/>
    </xf>
    <xf numFmtId="3" fontId="0" fillId="0" borderId="0" xfId="0" applyNumberFormat="1" applyFill="1"/>
    <xf numFmtId="0" fontId="6" fillId="0" borderId="3" xfId="0" applyFont="1" applyFill="1" applyBorder="1" applyAlignment="1">
      <alignment vertical="top"/>
    </xf>
    <xf numFmtId="0" fontId="6" fillId="0" borderId="3" xfId="0" applyFont="1" applyFill="1" applyBorder="1" applyAlignment="1">
      <alignment vertical="top" wrapText="1"/>
    </xf>
    <xf numFmtId="8" fontId="6" fillId="0" borderId="3" xfId="0" applyNumberFormat="1" applyFont="1" applyFill="1" applyBorder="1" applyAlignment="1">
      <alignment horizontal="center" vertical="top"/>
    </xf>
    <xf numFmtId="0" fontId="40" fillId="0" borderId="0" xfId="0" applyFont="1"/>
    <xf numFmtId="0" fontId="6" fillId="0" borderId="0" xfId="0" applyFont="1" applyAlignment="1">
      <alignment horizontal="left" vertical="top" wrapText="1"/>
    </xf>
    <xf numFmtId="0" fontId="6" fillId="6" borderId="3" xfId="0" applyFont="1" applyFill="1" applyBorder="1" applyAlignment="1">
      <alignment horizontal="center" vertical="center"/>
    </xf>
    <xf numFmtId="0" fontId="7" fillId="6" borderId="21"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21" xfId="0" applyFont="1" applyFill="1" applyBorder="1" applyAlignment="1">
      <alignment horizontal="left" vertical="top"/>
    </xf>
    <xf numFmtId="0" fontId="7" fillId="6" borderId="20" xfId="0" applyFont="1" applyFill="1" applyBorder="1" applyAlignment="1">
      <alignment horizontal="left" vertical="top"/>
    </xf>
    <xf numFmtId="0" fontId="6" fillId="0" borderId="7"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center" vertical="top"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7" fillId="6" borderId="3" xfId="0" applyFont="1" applyFill="1" applyBorder="1" applyAlignment="1">
      <alignment horizontal="left" vertical="top"/>
    </xf>
    <xf numFmtId="0" fontId="6" fillId="0" borderId="3"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7" fillId="6" borderId="7" xfId="0" applyFont="1" applyFill="1" applyBorder="1" applyAlignment="1">
      <alignment horizontal="left" vertical="top"/>
    </xf>
    <xf numFmtId="0" fontId="7" fillId="6" borderId="9" xfId="0" applyFont="1" applyFill="1" applyBorder="1" applyAlignment="1">
      <alignment horizontal="left" vertical="top"/>
    </xf>
    <xf numFmtId="0" fontId="20" fillId="2" borderId="15" xfId="4" applyFont="1" applyFill="1" applyBorder="1" applyAlignment="1">
      <alignment horizontal="left" vertical="top"/>
    </xf>
    <xf numFmtId="0" fontId="20" fillId="2" borderId="16" xfId="4" applyFont="1" applyFill="1" applyBorder="1" applyAlignment="1">
      <alignment horizontal="left" vertical="top"/>
    </xf>
    <xf numFmtId="0" fontId="20" fillId="2" borderId="17" xfId="4" applyFont="1" applyFill="1" applyBorder="1" applyAlignment="1">
      <alignment horizontal="left" vertical="top"/>
    </xf>
    <xf numFmtId="0" fontId="20" fillId="2" borderId="19" xfId="4" applyFont="1" applyFill="1" applyBorder="1" applyAlignment="1">
      <alignment horizontal="left" vertical="top"/>
    </xf>
    <xf numFmtId="0" fontId="18" fillId="2" borderId="3" xfId="4" applyFont="1" applyFill="1" applyBorder="1" applyAlignment="1">
      <alignment horizontal="center" vertical="center" wrapText="1"/>
    </xf>
    <xf numFmtId="0" fontId="27" fillId="9" borderId="16" xfId="0" applyFont="1" applyFill="1" applyBorder="1" applyAlignment="1" applyProtection="1">
      <alignment horizontal="center" vertical="center" textRotation="90"/>
    </xf>
    <xf numFmtId="0" fontId="27" fillId="9" borderId="23" xfId="0" applyFont="1" applyFill="1" applyBorder="1" applyAlignment="1" applyProtection="1">
      <alignment horizontal="center" vertical="center" textRotation="90"/>
    </xf>
    <xf numFmtId="0" fontId="27" fillId="9" borderId="19" xfId="0" applyFont="1" applyFill="1" applyBorder="1" applyAlignment="1" applyProtection="1">
      <alignment horizontal="center" vertical="center" textRotation="90"/>
    </xf>
    <xf numFmtId="0" fontId="27" fillId="9" borderId="22" xfId="0" applyFont="1" applyFill="1" applyBorder="1" applyAlignment="1" applyProtection="1">
      <alignment horizontal="center" vertical="center" textRotation="90" wrapText="1"/>
    </xf>
    <xf numFmtId="0" fontId="27" fillId="9" borderId="20" xfId="0" applyFont="1" applyFill="1" applyBorder="1" applyAlignment="1" applyProtection="1">
      <alignment horizontal="center" vertical="center" textRotation="90" wrapText="1"/>
    </xf>
    <xf numFmtId="0" fontId="27" fillId="9" borderId="4" xfId="0" applyFont="1" applyFill="1" applyBorder="1" applyAlignment="1" applyProtection="1">
      <alignment horizontal="center" vertical="center" textRotation="90" wrapText="1"/>
    </xf>
    <xf numFmtId="0" fontId="27" fillId="9" borderId="5" xfId="0" applyFont="1" applyFill="1" applyBorder="1" applyAlignment="1" applyProtection="1">
      <alignment horizontal="center" vertical="center" textRotation="90" wrapText="1"/>
    </xf>
    <xf numFmtId="0" fontId="27" fillId="9" borderId="2" xfId="0" applyFont="1" applyFill="1" applyBorder="1" applyAlignment="1" applyProtection="1">
      <alignment horizontal="center" vertical="center" textRotation="90" wrapText="1"/>
    </xf>
    <xf numFmtId="0" fontId="24" fillId="9" borderId="5" xfId="0" applyFont="1" applyFill="1" applyBorder="1" applyAlignment="1" applyProtection="1">
      <alignment horizontal="center" vertical="center" textRotation="90" wrapText="1"/>
    </xf>
    <xf numFmtId="10" fontId="0" fillId="0" borderId="0" xfId="0" applyNumberFormat="1" applyFill="1"/>
    <xf numFmtId="6" fontId="0" fillId="0" borderId="0" xfId="0" applyNumberFormat="1"/>
    <xf numFmtId="0" fontId="0" fillId="0" borderId="3" xfId="0" applyBorder="1"/>
    <xf numFmtId="0" fontId="0" fillId="10" borderId="3" xfId="0" applyFill="1" applyBorder="1"/>
    <xf numFmtId="0" fontId="0" fillId="0" borderId="3" xfId="0" applyBorder="1" applyAlignment="1">
      <alignment wrapText="1"/>
    </xf>
    <xf numFmtId="0" fontId="0" fillId="11" borderId="3" xfId="0" applyFill="1" applyBorder="1"/>
    <xf numFmtId="0" fontId="40" fillId="0" borderId="3" xfId="0" applyFont="1" applyBorder="1"/>
    <xf numFmtId="177" fontId="0" fillId="0" borderId="0" xfId="0" applyNumberFormat="1"/>
  </cellXfs>
  <cellStyles count="12">
    <cellStyle name="=C:\WINNT\SYSTEM32\COMMAND.COM 6" xfId="4"/>
    <cellStyle name="Comma" xfId="7" builtinId="3"/>
    <cellStyle name="Comma 2" xfId="11"/>
    <cellStyle name="Comma 4" xfId="5"/>
    <cellStyle name="Currency" xfId="8" builtinId="4"/>
    <cellStyle name="Hyperlink" xfId="6" builtinId="8"/>
    <cellStyle name="Normal" xfId="0" builtinId="0"/>
    <cellStyle name="Normal 2" xfId="9"/>
    <cellStyle name="Normal 20" xfId="2"/>
    <cellStyle name="Normal 3" xfId="3"/>
    <cellStyle name="Normal 4" xfId="1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1" t="s">
        <v>222</v>
      </c>
      <c r="C26" s="151"/>
      <c r="D26" s="151"/>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19" activePane="bottomLeft" state="frozen"/>
      <selection activeCell="A7" sqref="A7"/>
      <selection pane="bottomLeft" activeCell="F31" sqref="F31"/>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65" t="s">
        <v>367</v>
      </c>
      <c r="C2" s="166"/>
      <c r="D2" s="166"/>
      <c r="E2" s="166"/>
      <c r="F2" s="167"/>
      <c r="Z2" s="26" t="s">
        <v>79</v>
      </c>
    </row>
    <row r="3" spans="2:26" ht="24.75" customHeight="1" x14ac:dyDescent="0.3">
      <c r="B3" s="168"/>
      <c r="C3" s="169"/>
      <c r="D3" s="169"/>
      <c r="E3" s="169"/>
      <c r="F3" s="170"/>
    </row>
    <row r="4" spans="2:26" ht="18" customHeight="1" x14ac:dyDescent="0.3">
      <c r="B4" s="25" t="s">
        <v>78</v>
      </c>
      <c r="C4" s="27"/>
      <c r="D4" s="27"/>
      <c r="E4" s="27"/>
      <c r="F4" s="27"/>
    </row>
    <row r="5" spans="2:26" ht="24.75" customHeight="1" x14ac:dyDescent="0.3">
      <c r="B5" s="159" t="s">
        <v>368</v>
      </c>
      <c r="C5" s="160"/>
      <c r="D5" s="160"/>
      <c r="E5" s="160"/>
      <c r="F5" s="161"/>
    </row>
    <row r="6" spans="2:26" ht="13.5" customHeight="1" x14ac:dyDescent="0.3">
      <c r="B6" s="27"/>
      <c r="C6" s="27"/>
      <c r="D6" s="27"/>
      <c r="E6" s="27"/>
      <c r="F6" s="27"/>
    </row>
    <row r="7" spans="2:26" x14ac:dyDescent="0.3">
      <c r="B7" s="25" t="s">
        <v>48</v>
      </c>
    </row>
    <row r="8" spans="2:26" x14ac:dyDescent="0.3">
      <c r="B8" s="176" t="s">
        <v>336</v>
      </c>
      <c r="C8" s="177"/>
      <c r="D8" s="171" t="s">
        <v>30</v>
      </c>
      <c r="E8" s="171"/>
      <c r="F8" s="171"/>
    </row>
    <row r="9" spans="2:26" ht="22.5" customHeight="1" x14ac:dyDescent="0.3">
      <c r="B9" s="162" t="s">
        <v>345</v>
      </c>
      <c r="C9" s="163"/>
      <c r="D9" s="172" t="s">
        <v>365</v>
      </c>
      <c r="E9" s="172"/>
      <c r="F9" s="172"/>
    </row>
    <row r="10" spans="2:26" ht="35.25" customHeight="1" x14ac:dyDescent="0.3">
      <c r="B10" s="162" t="s">
        <v>224</v>
      </c>
      <c r="C10" s="163"/>
      <c r="D10" s="173" t="s">
        <v>366</v>
      </c>
      <c r="E10" s="174"/>
      <c r="F10" s="175"/>
    </row>
    <row r="11" spans="2:26" ht="39" customHeight="1" x14ac:dyDescent="0.3">
      <c r="B11" s="162"/>
      <c r="C11" s="163"/>
      <c r="D11" s="172"/>
      <c r="E11" s="172"/>
      <c r="F11" s="172"/>
    </row>
    <row r="12" spans="2:26" ht="22.5" customHeight="1" x14ac:dyDescent="0.3">
      <c r="B12" s="162"/>
      <c r="C12" s="163"/>
      <c r="D12" s="172"/>
      <c r="E12" s="172"/>
      <c r="F12" s="172"/>
    </row>
    <row r="13" spans="2:26" ht="42" customHeight="1" x14ac:dyDescent="0.3">
      <c r="B13" s="162"/>
      <c r="C13" s="163"/>
      <c r="D13" s="172"/>
      <c r="E13" s="172"/>
      <c r="F13" s="172"/>
    </row>
    <row r="14" spans="2:26" ht="22.5" customHeight="1" x14ac:dyDescent="0.3">
      <c r="B14" s="162"/>
      <c r="C14" s="163"/>
      <c r="D14" s="172"/>
      <c r="E14" s="172"/>
      <c r="F14" s="172"/>
    </row>
    <row r="15" spans="2:26" ht="45.75" customHeight="1" x14ac:dyDescent="0.3">
      <c r="B15" s="162"/>
      <c r="C15" s="163"/>
      <c r="D15" s="172"/>
      <c r="E15" s="172"/>
      <c r="F15" s="172"/>
    </row>
    <row r="16" spans="2:26" ht="28.5" customHeight="1" x14ac:dyDescent="0.3">
      <c r="B16" s="162"/>
      <c r="C16" s="163"/>
      <c r="D16" s="172"/>
      <c r="E16" s="172"/>
      <c r="F16" s="172"/>
    </row>
    <row r="17" spans="2:11" ht="22.5" customHeight="1" x14ac:dyDescent="0.3">
      <c r="B17" s="157"/>
      <c r="C17" s="158"/>
      <c r="D17" s="164"/>
      <c r="E17" s="164"/>
      <c r="F17" s="164"/>
    </row>
    <row r="18" spans="2:11" ht="22.5" customHeight="1" x14ac:dyDescent="0.3">
      <c r="B18" s="157"/>
      <c r="C18" s="158"/>
      <c r="D18" s="164"/>
      <c r="E18" s="164"/>
      <c r="F18" s="164"/>
    </row>
    <row r="19" spans="2:11" ht="22.5" customHeight="1" x14ac:dyDescent="0.3">
      <c r="B19" s="157"/>
      <c r="C19" s="158"/>
      <c r="D19" s="164"/>
      <c r="E19" s="164"/>
      <c r="F19" s="164"/>
    </row>
    <row r="20" spans="2:11" ht="22.5" customHeight="1" x14ac:dyDescent="0.3">
      <c r="B20" s="157"/>
      <c r="C20" s="158"/>
      <c r="D20" s="164"/>
      <c r="E20" s="164"/>
      <c r="F20" s="164"/>
    </row>
    <row r="21" spans="2:11" ht="22.5" customHeight="1" x14ac:dyDescent="0.3">
      <c r="B21" s="157"/>
      <c r="C21" s="158"/>
      <c r="D21" s="164"/>
      <c r="E21" s="164"/>
      <c r="F21" s="164"/>
    </row>
    <row r="22" spans="2:11" ht="22.5" customHeight="1" x14ac:dyDescent="0.3">
      <c r="B22" s="157"/>
      <c r="C22" s="158"/>
      <c r="D22" s="164"/>
      <c r="E22" s="164"/>
      <c r="F22" s="164"/>
    </row>
    <row r="23" spans="2:11" ht="22.5" customHeight="1" x14ac:dyDescent="0.3">
      <c r="B23" s="157"/>
      <c r="C23" s="158"/>
      <c r="D23" s="164"/>
      <c r="E23" s="164"/>
      <c r="F23" s="164"/>
    </row>
    <row r="24" spans="2:11" ht="12.75" customHeight="1" x14ac:dyDescent="0.3">
      <c r="B24" s="28"/>
      <c r="C24" s="28"/>
      <c r="D24" s="29"/>
      <c r="E24" s="29"/>
      <c r="F24" s="29"/>
    </row>
    <row r="25" spans="2:11" x14ac:dyDescent="0.3">
      <c r="B25" s="25" t="s">
        <v>49</v>
      </c>
    </row>
    <row r="26" spans="2:11" ht="38.25" customHeight="1" x14ac:dyDescent="0.3">
      <c r="B26" s="153" t="s">
        <v>47</v>
      </c>
      <c r="C26" s="155" t="s">
        <v>27</v>
      </c>
      <c r="D26" s="155" t="s">
        <v>28</v>
      </c>
      <c r="E26" s="155" t="s">
        <v>30</v>
      </c>
      <c r="F26" s="153" t="s">
        <v>339</v>
      </c>
      <c r="G26" s="152" t="s">
        <v>99</v>
      </c>
      <c r="H26" s="152"/>
      <c r="I26" s="152"/>
      <c r="J26" s="152"/>
      <c r="K26" s="152"/>
    </row>
    <row r="27" spans="2:11" ht="36" customHeight="1" x14ac:dyDescent="0.3">
      <c r="B27" s="154"/>
      <c r="C27" s="156"/>
      <c r="D27" s="156"/>
      <c r="E27" s="156"/>
      <c r="F27" s="154"/>
      <c r="G27" s="64" t="s">
        <v>100</v>
      </c>
      <c r="H27" s="64" t="s">
        <v>101</v>
      </c>
      <c r="I27" s="64" t="s">
        <v>102</v>
      </c>
      <c r="J27" s="64" t="s">
        <v>103</v>
      </c>
      <c r="K27" s="64" t="s">
        <v>104</v>
      </c>
    </row>
    <row r="28" spans="2:11" ht="27.75" customHeight="1" x14ac:dyDescent="0.3">
      <c r="B28" s="30">
        <v>1</v>
      </c>
      <c r="C28" s="31" t="str">
        <f>B9&amp;":"&amp;D9</f>
        <v>Baseline:Replace as normal i.e. 95 sqmm cable</v>
      </c>
      <c r="D28" s="30" t="s">
        <v>79</v>
      </c>
      <c r="E28" s="31"/>
      <c r="F28" s="30"/>
      <c r="G28" s="145">
        <f>Baseline!$C$4</f>
        <v>-2.0185079644638802E-2</v>
      </c>
      <c r="H28" s="145">
        <f>Baseline!$C$5</f>
        <v>-2.3626039430315576E-2</v>
      </c>
      <c r="I28" s="145">
        <f>Baseline!$C$6</f>
        <v>-2.5949545407188971E-2</v>
      </c>
      <c r="J28" s="145">
        <f>Baseline!$C$7</f>
        <v>-2.8266019603505353E-2</v>
      </c>
      <c r="K28" s="65"/>
    </row>
    <row r="29" spans="2:11" ht="27.75" customHeight="1" x14ac:dyDescent="0.3">
      <c r="B29" s="30">
        <v>2</v>
      </c>
      <c r="C29" s="141" t="str">
        <f>B10&amp;":"&amp;D10</f>
        <v>Option 1:Replace with larger 185 sqmm cable</v>
      </c>
      <c r="D29" s="30" t="s">
        <v>29</v>
      </c>
      <c r="E29" s="31"/>
      <c r="F29" s="30"/>
      <c r="G29" s="145">
        <f>'Option 1'!$C$4</f>
        <v>-1.5732250471617311E-2</v>
      </c>
      <c r="H29" s="145">
        <f>'Option 1'!$C$5</f>
        <v>-1.5057577760394859E-2</v>
      </c>
      <c r="I29" s="145">
        <f>'Option 1'!$C$6</f>
        <v>-1.3708106498540424E-2</v>
      </c>
      <c r="J29" s="145">
        <f>'Option 1'!$C$7</f>
        <v>-1.064066648625884E-2</v>
      </c>
      <c r="K29" s="30"/>
    </row>
    <row r="30" spans="2:11" ht="27.75" customHeight="1" x14ac:dyDescent="0.3">
      <c r="B30" s="147">
        <v>3</v>
      </c>
      <c r="C30" s="147"/>
      <c r="D30" s="147"/>
      <c r="E30" s="148"/>
      <c r="F30" s="147"/>
      <c r="G30" s="149"/>
      <c r="H30" s="149"/>
      <c r="I30" s="149"/>
      <c r="J30" s="149"/>
      <c r="K30" s="147"/>
    </row>
    <row r="31" spans="2:11" ht="27.75" customHeight="1" x14ac:dyDescent="0.3">
      <c r="B31" s="147">
        <v>4</v>
      </c>
      <c r="C31" s="147"/>
      <c r="D31" s="147"/>
      <c r="E31" s="148"/>
      <c r="F31" s="147"/>
      <c r="G31" s="149"/>
      <c r="H31" s="149"/>
      <c r="I31" s="149"/>
      <c r="J31" s="149"/>
      <c r="K31" s="147"/>
    </row>
    <row r="32" spans="2:11" ht="27.75" customHeight="1" x14ac:dyDescent="0.3">
      <c r="B32" s="147">
        <v>5</v>
      </c>
      <c r="C32" s="147"/>
      <c r="D32" s="147"/>
      <c r="E32" s="148"/>
      <c r="F32" s="147"/>
      <c r="G32" s="149"/>
      <c r="H32" s="149"/>
      <c r="I32" s="149"/>
      <c r="J32" s="149"/>
      <c r="K32" s="147"/>
    </row>
    <row r="33" spans="2:11" ht="27.75" customHeight="1" x14ac:dyDescent="0.3">
      <c r="B33" s="147">
        <v>6</v>
      </c>
      <c r="C33" s="147"/>
      <c r="D33" s="147"/>
      <c r="E33" s="148"/>
      <c r="F33" s="147"/>
      <c r="G33" s="149"/>
      <c r="H33" s="149"/>
      <c r="I33" s="149"/>
      <c r="J33" s="149"/>
      <c r="K33" s="147"/>
    </row>
    <row r="34" spans="2:11" ht="27.75" customHeight="1" x14ac:dyDescent="0.3">
      <c r="B34" s="147">
        <v>7</v>
      </c>
      <c r="C34" s="147"/>
      <c r="D34" s="147"/>
      <c r="E34" s="148"/>
      <c r="F34" s="147"/>
      <c r="G34" s="149"/>
      <c r="H34" s="149"/>
      <c r="I34" s="149"/>
      <c r="J34" s="149"/>
      <c r="K34" s="147"/>
    </row>
    <row r="35" spans="2:11" ht="27.75" customHeight="1" x14ac:dyDescent="0.3">
      <c r="B35" s="147">
        <v>8</v>
      </c>
      <c r="C35" s="147"/>
      <c r="D35" s="147"/>
      <c r="E35" s="148"/>
      <c r="F35" s="147"/>
      <c r="G35" s="149"/>
      <c r="H35" s="149"/>
      <c r="I35" s="149"/>
      <c r="J35" s="149"/>
      <c r="K35" s="147"/>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78" t="s">
        <v>73</v>
      </c>
      <c r="C13" s="179"/>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0"/>
      <c r="C14" s="181"/>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2"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2"/>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2"/>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82"/>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2"/>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2"/>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2"/>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2"/>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2"/>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2"/>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39"/>
      <c r="I6" s="139"/>
      <c r="J6" s="139"/>
      <c r="K6" s="139"/>
      <c r="L6" s="139"/>
    </row>
    <row r="7" spans="1:12" x14ac:dyDescent="0.25">
      <c r="F7" s="138"/>
      <c r="G7" s="138"/>
      <c r="I7" s="137"/>
      <c r="J7" s="137"/>
      <c r="K7" s="137"/>
      <c r="L7" s="137"/>
    </row>
    <row r="8" spans="1:12" x14ac:dyDescent="0.25">
      <c r="F8" s="138"/>
      <c r="G8" s="138"/>
      <c r="I8" s="137"/>
      <c r="J8" s="137"/>
      <c r="K8" s="137"/>
      <c r="L8" s="137"/>
    </row>
    <row r="9" spans="1:12" x14ac:dyDescent="0.25">
      <c r="F9" s="138"/>
      <c r="G9" s="138"/>
      <c r="I9" s="137"/>
      <c r="J9" s="137"/>
      <c r="K9" s="137"/>
      <c r="L9" s="137"/>
    </row>
    <row r="10" spans="1:12" x14ac:dyDescent="0.25">
      <c r="F10" s="138"/>
      <c r="G10" s="138"/>
      <c r="I10" s="137"/>
      <c r="J10" s="137"/>
      <c r="K10" s="137"/>
      <c r="L10" s="137"/>
    </row>
    <row r="11" spans="1:12" x14ac:dyDescent="0.25">
      <c r="F11" s="138"/>
      <c r="G11" s="138"/>
      <c r="I11" s="137"/>
      <c r="J11" s="137"/>
      <c r="K11" s="137"/>
      <c r="L11" s="137"/>
    </row>
    <row r="12" spans="1:12" x14ac:dyDescent="0.25">
      <c r="F12" s="138"/>
      <c r="G12" s="138"/>
      <c r="I12" s="137"/>
      <c r="J12" s="137"/>
      <c r="K12" s="137"/>
      <c r="L12" s="137"/>
    </row>
    <row r="13" spans="1:12" x14ac:dyDescent="0.25">
      <c r="F13" s="138"/>
      <c r="G13" s="138"/>
      <c r="I13" s="137"/>
      <c r="J13" s="137"/>
      <c r="K13" s="137"/>
      <c r="L13" s="137"/>
    </row>
    <row r="14" spans="1:12" x14ac:dyDescent="0.25">
      <c r="F14" s="138"/>
      <c r="G14" s="138"/>
      <c r="I14" s="137"/>
      <c r="J14" s="137"/>
      <c r="K14" s="137"/>
      <c r="L14" s="137"/>
    </row>
    <row r="15" spans="1:12" x14ac:dyDescent="0.25">
      <c r="F15" s="138"/>
      <c r="G15" s="138"/>
      <c r="I15" s="137"/>
      <c r="J15" s="137"/>
      <c r="K15" s="137"/>
      <c r="L15" s="137"/>
    </row>
    <row r="16" spans="1:12" x14ac:dyDescent="0.25">
      <c r="F16" s="138"/>
      <c r="G16" s="138"/>
      <c r="I16" s="137"/>
      <c r="J16" s="137"/>
      <c r="K16" s="137"/>
      <c r="L16" s="137"/>
    </row>
    <row r="17" spans="6:12" x14ac:dyDescent="0.25">
      <c r="F17" s="138"/>
      <c r="G17" s="138"/>
      <c r="I17" s="137"/>
      <c r="J17" s="137"/>
      <c r="K17" s="137"/>
      <c r="L17" s="137"/>
    </row>
    <row r="18" spans="6:12" x14ac:dyDescent="0.25">
      <c r="F18" s="138"/>
      <c r="G18" s="138"/>
      <c r="I18" s="137"/>
      <c r="J18" s="137"/>
      <c r="K18" s="137"/>
      <c r="L18" s="137"/>
    </row>
    <row r="19" spans="6:12" x14ac:dyDescent="0.25">
      <c r="H19" s="140"/>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E16" sqref="E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-2.0185079644638802E-2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-2.3626039430315576E-2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-2.5949545407188971E-2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-2.8266019603505353E-2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158</v>
      </c>
      <c r="C13" s="60"/>
      <c r="D13" s="61" t="s">
        <v>39</v>
      </c>
      <c r="E13" s="62">
        <f>-('Workings template'!B9*'Workings template'!B19)/1000000</f>
        <v>0</v>
      </c>
      <c r="F13" s="62">
        <f>-('Workings template'!C9*'Workings template'!C19)/1000000</f>
        <v>-1.3873986E-3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156</v>
      </c>
      <c r="C14" s="60"/>
      <c r="D14" s="61" t="s">
        <v>39</v>
      </c>
      <c r="E14" s="62">
        <f>-('Workings template'!B9*'Workings template'!B20)/1000000</f>
        <v>0</v>
      </c>
      <c r="F14" s="62">
        <f>-('Workings template'!C9*'Workings template'!C20)/1000000</f>
        <v>-1.5415539999999999E-3</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313</v>
      </c>
      <c r="C15" s="60"/>
      <c r="D15" s="61" t="s">
        <v>39</v>
      </c>
      <c r="E15" s="62">
        <f>-('Workings template'!B9*'Workings template'!B21)/1000000</f>
        <v>0</v>
      </c>
      <c r="F15" s="62">
        <f>-('Workings template'!C9*'Workings template'!C21)/1000000</f>
        <v>-2.52814856E-2</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2" t="s">
        <v>194</v>
      </c>
      <c r="C18" s="127"/>
      <c r="D18" s="123" t="s">
        <v>39</v>
      </c>
      <c r="E18" s="59">
        <f>SUM(E13:E17)</f>
        <v>0</v>
      </c>
      <c r="F18" s="59">
        <f t="shared" ref="F18:AW18" si="0">SUM(F13:F17)</f>
        <v>-2.82104382E-2</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-2.82104382E-2</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-1.9747306739999998E-2</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-8.4631314600000021E-3</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-4.3882903866666661E-4</v>
      </c>
      <c r="H31" s="35">
        <f>$F$28/'Fixed data'!$C$7</f>
        <v>-4.3882903866666661E-4</v>
      </c>
      <c r="I31" s="35">
        <f>$F$28/'Fixed data'!$C$7</f>
        <v>-4.3882903866666661E-4</v>
      </c>
      <c r="J31" s="35">
        <f>$F$28/'Fixed data'!$C$7</f>
        <v>-4.3882903866666661E-4</v>
      </c>
      <c r="K31" s="35">
        <f>$F$28/'Fixed data'!$C$7</f>
        <v>-4.3882903866666661E-4</v>
      </c>
      <c r="L31" s="35">
        <f>$F$28/'Fixed data'!$C$7</f>
        <v>-4.3882903866666661E-4</v>
      </c>
      <c r="M31" s="35">
        <f>$F$28/'Fixed data'!$C$7</f>
        <v>-4.3882903866666661E-4</v>
      </c>
      <c r="N31" s="35">
        <f>$F$28/'Fixed data'!$C$7</f>
        <v>-4.3882903866666661E-4</v>
      </c>
      <c r="O31" s="35">
        <f>$F$28/'Fixed data'!$C$7</f>
        <v>-4.3882903866666661E-4</v>
      </c>
      <c r="P31" s="35">
        <f>$F$28/'Fixed data'!$C$7</f>
        <v>-4.3882903866666661E-4</v>
      </c>
      <c r="Q31" s="35">
        <f>$F$28/'Fixed data'!$C$7</f>
        <v>-4.3882903866666661E-4</v>
      </c>
      <c r="R31" s="35">
        <f>$F$28/'Fixed data'!$C$7</f>
        <v>-4.3882903866666661E-4</v>
      </c>
      <c r="S31" s="35">
        <f>$F$28/'Fixed data'!$C$7</f>
        <v>-4.3882903866666661E-4</v>
      </c>
      <c r="T31" s="35">
        <f>$F$28/'Fixed data'!$C$7</f>
        <v>-4.3882903866666661E-4</v>
      </c>
      <c r="U31" s="35">
        <f>$F$28/'Fixed data'!$C$7</f>
        <v>-4.3882903866666661E-4</v>
      </c>
      <c r="V31" s="35">
        <f>$F$28/'Fixed data'!$C$7</f>
        <v>-4.3882903866666661E-4</v>
      </c>
      <c r="W31" s="35">
        <f>$F$28/'Fixed data'!$C$7</f>
        <v>-4.3882903866666661E-4</v>
      </c>
      <c r="X31" s="35">
        <f>$F$28/'Fixed data'!$C$7</f>
        <v>-4.3882903866666661E-4</v>
      </c>
      <c r="Y31" s="35">
        <f>$F$28/'Fixed data'!$C$7</f>
        <v>-4.3882903866666661E-4</v>
      </c>
      <c r="Z31" s="35">
        <f>$F$28/'Fixed data'!$C$7</f>
        <v>-4.3882903866666661E-4</v>
      </c>
      <c r="AA31" s="35">
        <f>$F$28/'Fixed data'!$C$7</f>
        <v>-4.3882903866666661E-4</v>
      </c>
      <c r="AB31" s="35">
        <f>$F$28/'Fixed data'!$C$7</f>
        <v>-4.3882903866666661E-4</v>
      </c>
      <c r="AC31" s="35">
        <f>$F$28/'Fixed data'!$C$7</f>
        <v>-4.3882903866666661E-4</v>
      </c>
      <c r="AD31" s="35">
        <f>$F$28/'Fixed data'!$C$7</f>
        <v>-4.3882903866666661E-4</v>
      </c>
      <c r="AE31" s="35">
        <f>$F$28/'Fixed data'!$C$7</f>
        <v>-4.3882903866666661E-4</v>
      </c>
      <c r="AF31" s="35">
        <f>$F$28/'Fixed data'!$C$7</f>
        <v>-4.3882903866666661E-4</v>
      </c>
      <c r="AG31" s="35">
        <f>$F$28/'Fixed data'!$C$7</f>
        <v>-4.3882903866666661E-4</v>
      </c>
      <c r="AH31" s="35">
        <f>$F$28/'Fixed data'!$C$7</f>
        <v>-4.3882903866666661E-4</v>
      </c>
      <c r="AI31" s="35">
        <f>$F$28/'Fixed data'!$C$7</f>
        <v>-4.3882903866666661E-4</v>
      </c>
      <c r="AJ31" s="35">
        <f>$F$28/'Fixed data'!$C$7</f>
        <v>-4.3882903866666661E-4</v>
      </c>
      <c r="AK31" s="35">
        <f>$F$28/'Fixed data'!$C$7</f>
        <v>-4.3882903866666661E-4</v>
      </c>
      <c r="AL31" s="35">
        <f>$F$28/'Fixed data'!$C$7</f>
        <v>-4.3882903866666661E-4</v>
      </c>
      <c r="AM31" s="35">
        <f>$F$28/'Fixed data'!$C$7</f>
        <v>-4.3882903866666661E-4</v>
      </c>
      <c r="AN31" s="35">
        <f>$F$28/'Fixed data'!$C$7</f>
        <v>-4.3882903866666661E-4</v>
      </c>
      <c r="AO31" s="35">
        <f>$F$28/'Fixed data'!$C$7</f>
        <v>-4.3882903866666661E-4</v>
      </c>
      <c r="AP31" s="35">
        <f>$F$28/'Fixed data'!$C$7</f>
        <v>-4.3882903866666661E-4</v>
      </c>
      <c r="AQ31" s="35">
        <f>$F$28/'Fixed data'!$C$7</f>
        <v>-4.3882903866666661E-4</v>
      </c>
      <c r="AR31" s="35">
        <f>$F$28/'Fixed data'!$C$7</f>
        <v>-4.3882903866666661E-4</v>
      </c>
      <c r="AS31" s="35">
        <f>$F$28/'Fixed data'!$C$7</f>
        <v>-4.3882903866666661E-4</v>
      </c>
      <c r="AT31" s="35">
        <f>$F$28/'Fixed data'!$C$7</f>
        <v>-4.3882903866666661E-4</v>
      </c>
      <c r="AU31" s="35">
        <f>$F$28/'Fixed data'!$C$7</f>
        <v>-4.3882903866666661E-4</v>
      </c>
      <c r="AV31" s="35">
        <f>$F$28/'Fixed data'!$C$7</f>
        <v>-4.3882903866666661E-4</v>
      </c>
      <c r="AW31" s="35">
        <f>$F$28/'Fixed data'!$C$7</f>
        <v>-4.3882903866666661E-4</v>
      </c>
      <c r="AX31" s="35">
        <f>$F$28/'Fixed data'!$C$7</f>
        <v>-4.3882903866666661E-4</v>
      </c>
      <c r="AY31" s="35">
        <f>$F$28/'Fixed data'!$C$7</f>
        <v>-4.3882903866666661E-4</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-4.3882903866666661E-4</v>
      </c>
      <c r="H60" s="35">
        <f t="shared" si="5"/>
        <v>-4.3882903866666661E-4</v>
      </c>
      <c r="I60" s="35">
        <f t="shared" si="5"/>
        <v>-4.3882903866666661E-4</v>
      </c>
      <c r="J60" s="35">
        <f t="shared" si="5"/>
        <v>-4.3882903866666661E-4</v>
      </c>
      <c r="K60" s="35">
        <f t="shared" si="5"/>
        <v>-4.3882903866666661E-4</v>
      </c>
      <c r="L60" s="35">
        <f t="shared" si="5"/>
        <v>-4.3882903866666661E-4</v>
      </c>
      <c r="M60" s="35">
        <f t="shared" si="5"/>
        <v>-4.3882903866666661E-4</v>
      </c>
      <c r="N60" s="35">
        <f t="shared" si="5"/>
        <v>-4.3882903866666661E-4</v>
      </c>
      <c r="O60" s="35">
        <f t="shared" si="5"/>
        <v>-4.3882903866666661E-4</v>
      </c>
      <c r="P60" s="35">
        <f t="shared" si="5"/>
        <v>-4.3882903866666661E-4</v>
      </c>
      <c r="Q60" s="35">
        <f t="shared" si="5"/>
        <v>-4.3882903866666661E-4</v>
      </c>
      <c r="R60" s="35">
        <f t="shared" si="5"/>
        <v>-4.3882903866666661E-4</v>
      </c>
      <c r="S60" s="35">
        <f t="shared" si="5"/>
        <v>-4.3882903866666661E-4</v>
      </c>
      <c r="T60" s="35">
        <f t="shared" si="5"/>
        <v>-4.3882903866666661E-4</v>
      </c>
      <c r="U60" s="35">
        <f t="shared" si="5"/>
        <v>-4.3882903866666661E-4</v>
      </c>
      <c r="V60" s="35">
        <f t="shared" si="5"/>
        <v>-4.3882903866666661E-4</v>
      </c>
      <c r="W60" s="35">
        <f t="shared" si="5"/>
        <v>-4.3882903866666661E-4</v>
      </c>
      <c r="X60" s="35">
        <f t="shared" si="5"/>
        <v>-4.3882903866666661E-4</v>
      </c>
      <c r="Y60" s="35">
        <f t="shared" si="5"/>
        <v>-4.3882903866666661E-4</v>
      </c>
      <c r="Z60" s="35">
        <f t="shared" si="5"/>
        <v>-4.3882903866666661E-4</v>
      </c>
      <c r="AA60" s="35">
        <f t="shared" si="5"/>
        <v>-4.3882903866666661E-4</v>
      </c>
      <c r="AB60" s="35">
        <f t="shared" si="5"/>
        <v>-4.3882903866666661E-4</v>
      </c>
      <c r="AC60" s="35">
        <f t="shared" si="5"/>
        <v>-4.3882903866666661E-4</v>
      </c>
      <c r="AD60" s="35">
        <f t="shared" si="5"/>
        <v>-4.3882903866666661E-4</v>
      </c>
      <c r="AE60" s="35">
        <f t="shared" si="5"/>
        <v>-4.3882903866666661E-4</v>
      </c>
      <c r="AF60" s="35">
        <f t="shared" si="5"/>
        <v>-4.3882903866666661E-4</v>
      </c>
      <c r="AG60" s="35">
        <f t="shared" si="5"/>
        <v>-4.3882903866666661E-4</v>
      </c>
      <c r="AH60" s="35">
        <f t="shared" si="5"/>
        <v>-4.3882903866666661E-4</v>
      </c>
      <c r="AI60" s="35">
        <f t="shared" si="5"/>
        <v>-4.3882903866666661E-4</v>
      </c>
      <c r="AJ60" s="35">
        <f t="shared" si="5"/>
        <v>-4.3882903866666661E-4</v>
      </c>
      <c r="AK60" s="35">
        <f t="shared" si="5"/>
        <v>-4.3882903866666661E-4</v>
      </c>
      <c r="AL60" s="35">
        <f t="shared" si="5"/>
        <v>-4.3882903866666661E-4</v>
      </c>
      <c r="AM60" s="35">
        <f t="shared" si="5"/>
        <v>-4.3882903866666661E-4</v>
      </c>
      <c r="AN60" s="35">
        <f t="shared" si="5"/>
        <v>-4.3882903866666661E-4</v>
      </c>
      <c r="AO60" s="35">
        <f t="shared" si="5"/>
        <v>-4.3882903866666661E-4</v>
      </c>
      <c r="AP60" s="35">
        <f t="shared" si="5"/>
        <v>-4.3882903866666661E-4</v>
      </c>
      <c r="AQ60" s="35">
        <f t="shared" si="5"/>
        <v>-4.3882903866666661E-4</v>
      </c>
      <c r="AR60" s="35">
        <f t="shared" si="5"/>
        <v>-4.3882903866666661E-4</v>
      </c>
      <c r="AS60" s="35">
        <f t="shared" si="5"/>
        <v>-4.3882903866666661E-4</v>
      </c>
      <c r="AT60" s="35">
        <f t="shared" si="5"/>
        <v>-4.3882903866666661E-4</v>
      </c>
      <c r="AU60" s="35">
        <f t="shared" si="5"/>
        <v>-4.3882903866666661E-4</v>
      </c>
      <c r="AV60" s="35">
        <f t="shared" si="5"/>
        <v>-4.3882903866666661E-4</v>
      </c>
      <c r="AW60" s="35">
        <f t="shared" si="5"/>
        <v>-4.3882903866666661E-4</v>
      </c>
      <c r="AX60" s="35">
        <f t="shared" si="5"/>
        <v>-4.3882903866666661E-4</v>
      </c>
      <c r="AY60" s="35">
        <f t="shared" si="5"/>
        <v>-4.3882903866666661E-4</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-1.9747306739999998E-2</v>
      </c>
      <c r="H61" s="35">
        <f t="shared" si="6"/>
        <v>-1.9308477701333333E-2</v>
      </c>
      <c r="I61" s="35">
        <f t="shared" si="6"/>
        <v>-1.8869648662666667E-2</v>
      </c>
      <c r="J61" s="35">
        <f t="shared" si="6"/>
        <v>-1.8430819624000002E-2</v>
      </c>
      <c r="K61" s="35">
        <f t="shared" si="6"/>
        <v>-1.7991990585333337E-2</v>
      </c>
      <c r="L61" s="35">
        <f t="shared" si="6"/>
        <v>-1.7553161546666671E-2</v>
      </c>
      <c r="M61" s="35">
        <f t="shared" si="6"/>
        <v>-1.7114332508000006E-2</v>
      </c>
      <c r="N61" s="35">
        <f t="shared" si="6"/>
        <v>-1.6675503469333341E-2</v>
      </c>
      <c r="O61" s="35">
        <f t="shared" si="6"/>
        <v>-1.6236674430666675E-2</v>
      </c>
      <c r="P61" s="35">
        <f t="shared" si="6"/>
        <v>-1.579784539200001E-2</v>
      </c>
      <c r="Q61" s="35">
        <f t="shared" si="6"/>
        <v>-1.5359016353333343E-2</v>
      </c>
      <c r="R61" s="35">
        <f t="shared" si="6"/>
        <v>-1.4920187314666676E-2</v>
      </c>
      <c r="S61" s="35">
        <f t="shared" si="6"/>
        <v>-1.4481358276000009E-2</v>
      </c>
      <c r="T61" s="35">
        <f t="shared" si="6"/>
        <v>-1.4042529237333342E-2</v>
      </c>
      <c r="U61" s="35">
        <f t="shared" si="6"/>
        <v>-1.3603700198666675E-2</v>
      </c>
      <c r="V61" s="35">
        <f t="shared" si="6"/>
        <v>-1.3164871160000008E-2</v>
      </c>
      <c r="W61" s="35">
        <f t="shared" si="6"/>
        <v>-1.2726042121333341E-2</v>
      </c>
      <c r="X61" s="35">
        <f t="shared" si="6"/>
        <v>-1.2287213082666674E-2</v>
      </c>
      <c r="Y61" s="35">
        <f t="shared" si="6"/>
        <v>-1.1848384044000007E-2</v>
      </c>
      <c r="Z61" s="35">
        <f t="shared" si="6"/>
        <v>-1.140955500533334E-2</v>
      </c>
      <c r="AA61" s="35">
        <f t="shared" si="6"/>
        <v>-1.0970725966666673E-2</v>
      </c>
      <c r="AB61" s="35">
        <f t="shared" si="6"/>
        <v>-1.0531896928000006E-2</v>
      </c>
      <c r="AC61" s="35">
        <f t="shared" si="6"/>
        <v>-1.0093067889333339E-2</v>
      </c>
      <c r="AD61" s="35">
        <f t="shared" si="6"/>
        <v>-9.6542388506666715E-3</v>
      </c>
      <c r="AE61" s="35">
        <f t="shared" si="6"/>
        <v>-9.2154098120000045E-3</v>
      </c>
      <c r="AF61" s="35">
        <f t="shared" si="6"/>
        <v>-8.7765807733333374E-3</v>
      </c>
      <c r="AG61" s="35">
        <f t="shared" si="6"/>
        <v>-8.3377517346666704E-3</v>
      </c>
      <c r="AH61" s="35">
        <f t="shared" si="6"/>
        <v>-7.8989226960000034E-3</v>
      </c>
      <c r="AI61" s="35">
        <f t="shared" si="6"/>
        <v>-7.4600936573333363E-3</v>
      </c>
      <c r="AJ61" s="35">
        <f t="shared" si="6"/>
        <v>-7.0212646186666693E-3</v>
      </c>
      <c r="AK61" s="35">
        <f t="shared" si="6"/>
        <v>-6.5824355800000022E-3</v>
      </c>
      <c r="AL61" s="35">
        <f t="shared" si="6"/>
        <v>-6.1436065413333352E-3</v>
      </c>
      <c r="AM61" s="35">
        <f t="shared" si="6"/>
        <v>-5.7047775026666681E-3</v>
      </c>
      <c r="AN61" s="35">
        <f t="shared" si="6"/>
        <v>-5.2659484640000011E-3</v>
      </c>
      <c r="AO61" s="35">
        <f t="shared" si="6"/>
        <v>-4.827119425333334E-3</v>
      </c>
      <c r="AP61" s="35">
        <f t="shared" si="6"/>
        <v>-4.388290386666667E-3</v>
      </c>
      <c r="AQ61" s="35">
        <f t="shared" si="6"/>
        <v>-3.9494613479999999E-3</v>
      </c>
      <c r="AR61" s="35">
        <f t="shared" si="6"/>
        <v>-3.5106323093333333E-3</v>
      </c>
      <c r="AS61" s="35">
        <f t="shared" si="6"/>
        <v>-3.0718032706666667E-3</v>
      </c>
      <c r="AT61" s="35">
        <f t="shared" si="6"/>
        <v>-2.6329742320000001E-3</v>
      </c>
      <c r="AU61" s="35">
        <f t="shared" si="6"/>
        <v>-2.1941451933333335E-3</v>
      </c>
      <c r="AV61" s="35">
        <f t="shared" si="6"/>
        <v>-1.7553161546666669E-3</v>
      </c>
      <c r="AW61" s="35">
        <f t="shared" si="6"/>
        <v>-1.3164871160000003E-3</v>
      </c>
      <c r="AX61" s="35">
        <f t="shared" si="6"/>
        <v>-8.7765807733333366E-4</v>
      </c>
      <c r="AY61" s="35">
        <f t="shared" si="6"/>
        <v>-4.3882903866666705E-4</v>
      </c>
      <c r="AZ61" s="35">
        <f t="shared" si="6"/>
        <v>-4.3368086899420177E-19</v>
      </c>
      <c r="BA61" s="35">
        <f t="shared" si="6"/>
        <v>-4.3368086899420177E-19</v>
      </c>
      <c r="BB61" s="35">
        <f t="shared" si="6"/>
        <v>-4.3368086899420177E-19</v>
      </c>
      <c r="BC61" s="35">
        <f t="shared" si="6"/>
        <v>-4.3368086899420177E-19</v>
      </c>
      <c r="BD61" s="35">
        <f t="shared" si="6"/>
        <v>-4.3368086899420177E-19</v>
      </c>
    </row>
    <row r="62" spans="1:56" ht="16.5" hidden="1" customHeight="1" outlineLevel="1" x14ac:dyDescent="0.3">
      <c r="A62" s="113"/>
      <c r="B62" s="9" t="s">
        <v>33</v>
      </c>
      <c r="C62" s="9" t="s">
        <v>67</v>
      </c>
      <c r="D62" s="9" t="s">
        <v>39</v>
      </c>
      <c r="E62" s="35">
        <f t="shared" ref="E62:BD62" si="7">E28-E60+E61</f>
        <v>0</v>
      </c>
      <c r="F62" s="35">
        <f t="shared" si="7"/>
        <v>-1.9747306739999998E-2</v>
      </c>
      <c r="G62" s="35">
        <f t="shared" si="7"/>
        <v>-1.9308477701333333E-2</v>
      </c>
      <c r="H62" s="35">
        <f t="shared" si="7"/>
        <v>-1.8869648662666667E-2</v>
      </c>
      <c r="I62" s="35">
        <f t="shared" si="7"/>
        <v>-1.8430819624000002E-2</v>
      </c>
      <c r="J62" s="35">
        <f t="shared" si="7"/>
        <v>-1.7991990585333337E-2</v>
      </c>
      <c r="K62" s="35">
        <f t="shared" si="7"/>
        <v>-1.7553161546666671E-2</v>
      </c>
      <c r="L62" s="35">
        <f t="shared" si="7"/>
        <v>-1.7114332508000006E-2</v>
      </c>
      <c r="M62" s="35">
        <f t="shared" si="7"/>
        <v>-1.6675503469333341E-2</v>
      </c>
      <c r="N62" s="35">
        <f t="shared" si="7"/>
        <v>-1.6236674430666675E-2</v>
      </c>
      <c r="O62" s="35">
        <f t="shared" si="7"/>
        <v>-1.579784539200001E-2</v>
      </c>
      <c r="P62" s="35">
        <f t="shared" si="7"/>
        <v>-1.5359016353333343E-2</v>
      </c>
      <c r="Q62" s="35">
        <f t="shared" si="7"/>
        <v>-1.4920187314666676E-2</v>
      </c>
      <c r="R62" s="35">
        <f t="shared" si="7"/>
        <v>-1.4481358276000009E-2</v>
      </c>
      <c r="S62" s="35">
        <f t="shared" si="7"/>
        <v>-1.4042529237333342E-2</v>
      </c>
      <c r="T62" s="35">
        <f t="shared" si="7"/>
        <v>-1.3603700198666675E-2</v>
      </c>
      <c r="U62" s="35">
        <f t="shared" si="7"/>
        <v>-1.3164871160000008E-2</v>
      </c>
      <c r="V62" s="35">
        <f t="shared" si="7"/>
        <v>-1.2726042121333341E-2</v>
      </c>
      <c r="W62" s="35">
        <f t="shared" si="7"/>
        <v>-1.2287213082666674E-2</v>
      </c>
      <c r="X62" s="35">
        <f t="shared" si="7"/>
        <v>-1.1848384044000007E-2</v>
      </c>
      <c r="Y62" s="35">
        <f t="shared" si="7"/>
        <v>-1.140955500533334E-2</v>
      </c>
      <c r="Z62" s="35">
        <f t="shared" si="7"/>
        <v>-1.0970725966666673E-2</v>
      </c>
      <c r="AA62" s="35">
        <f t="shared" si="7"/>
        <v>-1.0531896928000006E-2</v>
      </c>
      <c r="AB62" s="35">
        <f t="shared" si="7"/>
        <v>-1.0093067889333339E-2</v>
      </c>
      <c r="AC62" s="35">
        <f t="shared" si="7"/>
        <v>-9.6542388506666715E-3</v>
      </c>
      <c r="AD62" s="35">
        <f t="shared" si="7"/>
        <v>-9.2154098120000045E-3</v>
      </c>
      <c r="AE62" s="35">
        <f t="shared" si="7"/>
        <v>-8.7765807733333374E-3</v>
      </c>
      <c r="AF62" s="35">
        <f t="shared" si="7"/>
        <v>-8.3377517346666704E-3</v>
      </c>
      <c r="AG62" s="35">
        <f t="shared" si="7"/>
        <v>-7.8989226960000034E-3</v>
      </c>
      <c r="AH62" s="35">
        <f t="shared" si="7"/>
        <v>-7.4600936573333363E-3</v>
      </c>
      <c r="AI62" s="35">
        <f t="shared" si="7"/>
        <v>-7.0212646186666693E-3</v>
      </c>
      <c r="AJ62" s="35">
        <f t="shared" si="7"/>
        <v>-6.5824355800000022E-3</v>
      </c>
      <c r="AK62" s="35">
        <f t="shared" si="7"/>
        <v>-6.1436065413333352E-3</v>
      </c>
      <c r="AL62" s="35">
        <f t="shared" si="7"/>
        <v>-5.7047775026666681E-3</v>
      </c>
      <c r="AM62" s="35">
        <f t="shared" si="7"/>
        <v>-5.2659484640000011E-3</v>
      </c>
      <c r="AN62" s="35">
        <f t="shared" si="7"/>
        <v>-4.827119425333334E-3</v>
      </c>
      <c r="AO62" s="35">
        <f t="shared" si="7"/>
        <v>-4.388290386666667E-3</v>
      </c>
      <c r="AP62" s="35">
        <f t="shared" si="7"/>
        <v>-3.9494613479999999E-3</v>
      </c>
      <c r="AQ62" s="35">
        <f t="shared" si="7"/>
        <v>-3.5106323093333333E-3</v>
      </c>
      <c r="AR62" s="35">
        <f t="shared" si="7"/>
        <v>-3.0718032706666667E-3</v>
      </c>
      <c r="AS62" s="35">
        <f t="shared" si="7"/>
        <v>-2.6329742320000001E-3</v>
      </c>
      <c r="AT62" s="35">
        <f t="shared" si="7"/>
        <v>-2.1941451933333335E-3</v>
      </c>
      <c r="AU62" s="35">
        <f t="shared" si="7"/>
        <v>-1.7553161546666669E-3</v>
      </c>
      <c r="AV62" s="35">
        <f t="shared" si="7"/>
        <v>-1.3164871160000003E-3</v>
      </c>
      <c r="AW62" s="35">
        <f t="shared" si="7"/>
        <v>-8.7765807733333366E-4</v>
      </c>
      <c r="AX62" s="35">
        <f t="shared" si="7"/>
        <v>-4.3882903866666705E-4</v>
      </c>
      <c r="AY62" s="35">
        <f t="shared" si="7"/>
        <v>-4.3368086899420177E-19</v>
      </c>
      <c r="AZ62" s="35">
        <f t="shared" si="7"/>
        <v>-4.3368086899420177E-19</v>
      </c>
      <c r="BA62" s="35">
        <f t="shared" si="7"/>
        <v>-4.3368086899420177E-19</v>
      </c>
      <c r="BB62" s="35">
        <f t="shared" si="7"/>
        <v>-4.3368086899420177E-19</v>
      </c>
      <c r="BC62" s="35">
        <f t="shared" si="7"/>
        <v>-4.3368086899420177E-19</v>
      </c>
      <c r="BD62" s="35">
        <f t="shared" si="7"/>
        <v>-4.3368086899420177E-19</v>
      </c>
    </row>
    <row r="63" spans="1:56" ht="16.5" collapsed="1" x14ac:dyDescent="0.3">
      <c r="A63" s="113"/>
      <c r="B63" s="9" t="s">
        <v>8</v>
      </c>
      <c r="C63" s="11" t="s">
        <v>66</v>
      </c>
      <c r="D63" s="9" t="s">
        <v>39</v>
      </c>
      <c r="E63" s="35">
        <f>AVERAGE(E61:E62)*'Fixed data'!$C$3</f>
        <v>0</v>
      </c>
      <c r="F63" s="35">
        <f>AVERAGE(F61:F62)*'Fixed data'!$C$3</f>
        <v>-3.9494613479999996E-4</v>
      </c>
      <c r="G63" s="35">
        <f>AVERAGE(G61:G62)*'Fixed data'!$C$3</f>
        <v>-7.8111568882666658E-4</v>
      </c>
      <c r="H63" s="35">
        <f>AVERAGE(H61:H62)*'Fixed data'!$C$3</f>
        <v>-7.6356252728000012E-4</v>
      </c>
      <c r="I63" s="35">
        <f>AVERAGE(I61:I62)*'Fixed data'!$C$3</f>
        <v>-7.4600936573333333E-4</v>
      </c>
      <c r="J63" s="35">
        <f>AVERAGE(J61:J62)*'Fixed data'!$C$3</f>
        <v>-7.2845620418666686E-4</v>
      </c>
      <c r="K63" s="35">
        <f>AVERAGE(K61:K62)*'Fixed data'!$C$3</f>
        <v>-7.1090304264000007E-4</v>
      </c>
      <c r="L63" s="35">
        <f>AVERAGE(L61:L62)*'Fixed data'!$C$3</f>
        <v>-6.9334988109333361E-4</v>
      </c>
      <c r="M63" s="35">
        <f>AVERAGE(M61:M62)*'Fixed data'!$C$3</f>
        <v>-6.7579671954666692E-4</v>
      </c>
      <c r="N63" s="35">
        <f>AVERAGE(N61:N62)*'Fixed data'!$C$3</f>
        <v>-6.5824355800000046E-4</v>
      </c>
      <c r="O63" s="35">
        <f>AVERAGE(O61:O62)*'Fixed data'!$C$3</f>
        <v>-6.4069039645333367E-4</v>
      </c>
      <c r="P63" s="35">
        <f>AVERAGE(P61:P62)*'Fixed data'!$C$3</f>
        <v>-6.231372349066671E-4</v>
      </c>
      <c r="Q63" s="35">
        <f>AVERAGE(Q61:Q62)*'Fixed data'!$C$3</f>
        <v>-6.0558407336000041E-4</v>
      </c>
      <c r="R63" s="35">
        <f>AVERAGE(R61:R62)*'Fixed data'!$C$3</f>
        <v>-5.8803091181333373E-4</v>
      </c>
      <c r="S63" s="35">
        <f>AVERAGE(S61:S62)*'Fixed data'!$C$3</f>
        <v>-5.7047775026666705E-4</v>
      </c>
      <c r="T63" s="35">
        <f>AVERAGE(T61:T62)*'Fixed data'!$C$3</f>
        <v>-5.5292458872000037E-4</v>
      </c>
      <c r="U63" s="35">
        <f>AVERAGE(U61:U62)*'Fixed data'!$C$3</f>
        <v>-5.3537142717333369E-4</v>
      </c>
      <c r="V63" s="35">
        <f>AVERAGE(V61:V62)*'Fixed data'!$C$3</f>
        <v>-5.178182656266669E-4</v>
      </c>
      <c r="W63" s="35">
        <f>AVERAGE(W61:W62)*'Fixed data'!$C$3</f>
        <v>-5.0026510408000032E-4</v>
      </c>
      <c r="X63" s="35">
        <f>AVERAGE(X61:X62)*'Fixed data'!$C$3</f>
        <v>-4.8271194253333359E-4</v>
      </c>
      <c r="Y63" s="35">
        <f>AVERAGE(Y61:Y62)*'Fixed data'!$C$3</f>
        <v>-4.6515878098666696E-4</v>
      </c>
      <c r="Z63" s="35">
        <f>AVERAGE(Z61:Z62)*'Fixed data'!$C$3</f>
        <v>-4.4760561944000022E-4</v>
      </c>
      <c r="AA63" s="35">
        <f>AVERAGE(AA61:AA62)*'Fixed data'!$C$3</f>
        <v>-4.300524578933336E-4</v>
      </c>
      <c r="AB63" s="35">
        <f>AVERAGE(AB61:AB62)*'Fixed data'!$C$3</f>
        <v>-4.1249929634666686E-4</v>
      </c>
      <c r="AC63" s="35">
        <f>AVERAGE(AC61:AC62)*'Fixed data'!$C$3</f>
        <v>-3.9494613480000023E-4</v>
      </c>
      <c r="AD63" s="35">
        <f>AVERAGE(AD61:AD62)*'Fixed data'!$C$3</f>
        <v>-3.773929732533335E-4</v>
      </c>
      <c r="AE63" s="35">
        <f>AVERAGE(AE61:AE62)*'Fixed data'!$C$3</f>
        <v>-3.5983981170666687E-4</v>
      </c>
      <c r="AF63" s="35">
        <f>AVERAGE(AF61:AF62)*'Fixed data'!$C$3</f>
        <v>-3.4228665016000013E-4</v>
      </c>
      <c r="AG63" s="35">
        <f>AVERAGE(AG61:AG62)*'Fixed data'!$C$3</f>
        <v>-3.2473348861333351E-4</v>
      </c>
      <c r="AH63" s="35">
        <f>AVERAGE(AH61:AH62)*'Fixed data'!$C$3</f>
        <v>-3.0718032706666682E-4</v>
      </c>
      <c r="AI63" s="35">
        <f>AVERAGE(AI61:AI62)*'Fixed data'!$C$3</f>
        <v>-2.8962716552000014E-4</v>
      </c>
      <c r="AJ63" s="35">
        <f>AVERAGE(AJ61:AJ62)*'Fixed data'!$C$3</f>
        <v>-2.7207400397333346E-4</v>
      </c>
      <c r="AK63" s="35">
        <f>AVERAGE(AK61:AK62)*'Fixed data'!$C$3</f>
        <v>-2.5452084242666678E-4</v>
      </c>
      <c r="AL63" s="35">
        <f>AVERAGE(AL61:AL62)*'Fixed data'!$C$3</f>
        <v>-2.3696768088000007E-4</v>
      </c>
      <c r="AM63" s="35">
        <f>AVERAGE(AM61:AM62)*'Fixed data'!$C$3</f>
        <v>-2.1941451933333339E-4</v>
      </c>
      <c r="AN63" s="35">
        <f>AVERAGE(AN61:AN62)*'Fixed data'!$C$3</f>
        <v>-2.0186135778666671E-4</v>
      </c>
      <c r="AO63" s="35">
        <f>AVERAGE(AO61:AO62)*'Fixed data'!$C$3</f>
        <v>-1.8430819624000002E-4</v>
      </c>
      <c r="AP63" s="35">
        <f>AVERAGE(AP61:AP62)*'Fixed data'!$C$3</f>
        <v>-1.6675503469333334E-4</v>
      </c>
      <c r="AQ63" s="35">
        <f>AVERAGE(AQ61:AQ62)*'Fixed data'!$C$3</f>
        <v>-1.4920187314666666E-4</v>
      </c>
      <c r="AR63" s="35">
        <f>AVERAGE(AR61:AR62)*'Fixed data'!$C$3</f>
        <v>-1.3164871160000001E-4</v>
      </c>
      <c r="AS63" s="35">
        <f>AVERAGE(AS61:AS62)*'Fixed data'!$C$3</f>
        <v>-1.1409555005333332E-4</v>
      </c>
      <c r="AT63" s="35">
        <f>AVERAGE(AT61:AT62)*'Fixed data'!$C$3</f>
        <v>-9.6542388506666682E-5</v>
      </c>
      <c r="AU63" s="35">
        <f>AVERAGE(AU61:AU62)*'Fixed data'!$C$3</f>
        <v>-7.898922696E-5</v>
      </c>
      <c r="AV63" s="35">
        <f>AVERAGE(AV61:AV62)*'Fixed data'!$C$3</f>
        <v>-6.1436065413333346E-5</v>
      </c>
      <c r="AW63" s="35">
        <f>AVERAGE(AW61:AW62)*'Fixed data'!$C$3</f>
        <v>-4.3882903866666677E-5</v>
      </c>
      <c r="AX63" s="35">
        <f>AVERAGE(AX61:AX62)*'Fixed data'!$C$3</f>
        <v>-2.6329742320000016E-5</v>
      </c>
      <c r="AY63" s="35">
        <f>AVERAGE(AY61:AY62)*'Fixed data'!$C$3</f>
        <v>-8.7765807733333494E-6</v>
      </c>
      <c r="AZ63" s="35">
        <f>AVERAGE(AZ61:AZ62)*'Fixed data'!$C$3</f>
        <v>-1.7347234759768071E-20</v>
      </c>
      <c r="BA63" s="35">
        <f>AVERAGE(BA61:BA62)*'Fixed data'!$C$3</f>
        <v>-1.7347234759768071E-20</v>
      </c>
      <c r="BB63" s="35">
        <f>AVERAGE(BB61:BB62)*'Fixed data'!$C$3</f>
        <v>-1.7347234759768071E-20</v>
      </c>
      <c r="BC63" s="35">
        <f>AVERAGE(BC61:BC62)*'Fixed data'!$C$3</f>
        <v>-1.7347234759768071E-20</v>
      </c>
      <c r="BD63" s="35">
        <f>AVERAGE(BD61:BD62)*'Fixed data'!$C$3</f>
        <v>-1.7347234759768071E-20</v>
      </c>
    </row>
    <row r="64" spans="1:56" ht="15.75" thickBot="1" x14ac:dyDescent="0.35">
      <c r="A64" s="112"/>
      <c r="B64" s="12" t="s">
        <v>92</v>
      </c>
      <c r="C64" s="12" t="s">
        <v>44</v>
      </c>
      <c r="D64" s="12" t="s">
        <v>39</v>
      </c>
      <c r="E64" s="53">
        <f t="shared" ref="E64:BD64" si="8">E29+E60+E63</f>
        <v>0</v>
      </c>
      <c r="F64" s="53">
        <f t="shared" si="8"/>
        <v>-8.8580775948000016E-3</v>
      </c>
      <c r="G64" s="53">
        <f t="shared" si="8"/>
        <v>-1.2199447274933331E-3</v>
      </c>
      <c r="H64" s="53">
        <f t="shared" si="8"/>
        <v>-1.2023915659466668E-3</v>
      </c>
      <c r="I64" s="53">
        <f t="shared" si="8"/>
        <v>-1.1848384043999999E-3</v>
      </c>
      <c r="J64" s="53">
        <f t="shared" si="8"/>
        <v>-1.1672852428533335E-3</v>
      </c>
      <c r="K64" s="53">
        <f t="shared" si="8"/>
        <v>-1.1497320813066668E-3</v>
      </c>
      <c r="L64" s="53">
        <f t="shared" si="8"/>
        <v>-1.1321789197600001E-3</v>
      </c>
      <c r="M64" s="53">
        <f t="shared" si="8"/>
        <v>-1.1146257582133334E-3</v>
      </c>
      <c r="N64" s="53">
        <f t="shared" si="8"/>
        <v>-1.0970725966666672E-3</v>
      </c>
      <c r="O64" s="53">
        <f t="shared" si="8"/>
        <v>-1.0795194351200003E-3</v>
      </c>
      <c r="P64" s="53">
        <f t="shared" si="8"/>
        <v>-1.0619662735733338E-3</v>
      </c>
      <c r="Q64" s="53">
        <f t="shared" si="8"/>
        <v>-1.0444131120266671E-3</v>
      </c>
      <c r="R64" s="53">
        <f t="shared" si="8"/>
        <v>-1.0268599504800005E-3</v>
      </c>
      <c r="S64" s="53">
        <f t="shared" si="8"/>
        <v>-1.0093067889333338E-3</v>
      </c>
      <c r="T64" s="53">
        <f t="shared" si="8"/>
        <v>-9.9175362738666709E-4</v>
      </c>
      <c r="U64" s="53">
        <f t="shared" si="8"/>
        <v>-9.742004658400003E-4</v>
      </c>
      <c r="V64" s="53">
        <f t="shared" si="8"/>
        <v>-9.5664730429333351E-4</v>
      </c>
      <c r="W64" s="53">
        <f t="shared" si="8"/>
        <v>-9.3909414274666694E-4</v>
      </c>
      <c r="X64" s="53">
        <f t="shared" si="8"/>
        <v>-9.2154098120000015E-4</v>
      </c>
      <c r="Y64" s="53">
        <f t="shared" si="8"/>
        <v>-9.0398781965333357E-4</v>
      </c>
      <c r="Z64" s="53">
        <f t="shared" si="8"/>
        <v>-8.8643465810666678E-4</v>
      </c>
      <c r="AA64" s="53">
        <f t="shared" si="8"/>
        <v>-8.6888149656000021E-4</v>
      </c>
      <c r="AB64" s="53">
        <f t="shared" si="8"/>
        <v>-8.5132833501333342E-4</v>
      </c>
      <c r="AC64" s="53">
        <f t="shared" si="8"/>
        <v>-8.3377517346666684E-4</v>
      </c>
      <c r="AD64" s="53">
        <f t="shared" si="8"/>
        <v>-8.1622201192000005E-4</v>
      </c>
      <c r="AE64" s="53">
        <f t="shared" si="8"/>
        <v>-7.9866885037333348E-4</v>
      </c>
      <c r="AF64" s="53">
        <f t="shared" si="8"/>
        <v>-7.8111568882666669E-4</v>
      </c>
      <c r="AG64" s="53">
        <f t="shared" si="8"/>
        <v>-7.6356252728000012E-4</v>
      </c>
      <c r="AH64" s="53">
        <f t="shared" si="8"/>
        <v>-7.4600936573333344E-4</v>
      </c>
      <c r="AI64" s="53">
        <f t="shared" si="8"/>
        <v>-7.2845620418666675E-4</v>
      </c>
      <c r="AJ64" s="53">
        <f t="shared" si="8"/>
        <v>-7.1090304264000007E-4</v>
      </c>
      <c r="AK64" s="53">
        <f t="shared" si="8"/>
        <v>-6.9334988109333339E-4</v>
      </c>
      <c r="AL64" s="53">
        <f t="shared" si="8"/>
        <v>-6.7579671954666671E-4</v>
      </c>
      <c r="AM64" s="53">
        <f t="shared" si="8"/>
        <v>-6.5824355800000003E-4</v>
      </c>
      <c r="AN64" s="53">
        <f t="shared" si="8"/>
        <v>-6.4069039645333334E-4</v>
      </c>
      <c r="AO64" s="53">
        <f t="shared" si="8"/>
        <v>-6.2313723490666666E-4</v>
      </c>
      <c r="AP64" s="53">
        <f t="shared" si="8"/>
        <v>-6.0558407335999998E-4</v>
      </c>
      <c r="AQ64" s="53">
        <f t="shared" si="8"/>
        <v>-5.880309118133333E-4</v>
      </c>
      <c r="AR64" s="53">
        <f t="shared" si="8"/>
        <v>-5.7047775026666662E-4</v>
      </c>
      <c r="AS64" s="53">
        <f t="shared" si="8"/>
        <v>-5.5292458871999994E-4</v>
      </c>
      <c r="AT64" s="53">
        <f t="shared" si="8"/>
        <v>-5.3537142717333325E-4</v>
      </c>
      <c r="AU64" s="53">
        <f t="shared" si="8"/>
        <v>-5.1781826562666657E-4</v>
      </c>
      <c r="AV64" s="53">
        <f t="shared" si="8"/>
        <v>-5.0026510408E-4</v>
      </c>
      <c r="AW64" s="53">
        <f t="shared" si="8"/>
        <v>-4.8271194253333332E-4</v>
      </c>
      <c r="AX64" s="53">
        <f t="shared" si="8"/>
        <v>-4.6515878098666663E-4</v>
      </c>
      <c r="AY64" s="53">
        <f t="shared" si="8"/>
        <v>-4.4760561943999995E-4</v>
      </c>
      <c r="AZ64" s="53">
        <f t="shared" si="8"/>
        <v>-1.7347234759768071E-20</v>
      </c>
      <c r="BA64" s="53">
        <f t="shared" si="8"/>
        <v>-1.7347234759768071E-20</v>
      </c>
      <c r="BB64" s="53">
        <f t="shared" si="8"/>
        <v>-1.7347234759768071E-20</v>
      </c>
      <c r="BC64" s="53">
        <f t="shared" si="8"/>
        <v>-1.7347234759768071E-20</v>
      </c>
      <c r="BD64" s="53">
        <f t="shared" si="8"/>
        <v>-1.7347234759768071E-20</v>
      </c>
    </row>
    <row r="65" spans="1:56" ht="12.75" customHeight="1" x14ac:dyDescent="0.3">
      <c r="A65" s="188"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89"/>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89"/>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-8.8580775948000016E-3</v>
      </c>
      <c r="G77" s="54">
        <f>IF('Fixed data'!$G$19=FALSE,G64+G76,G64)</f>
        <v>-1.2199447274933331E-3</v>
      </c>
      <c r="H77" s="54">
        <f>IF('Fixed data'!$G$19=FALSE,H64+H76,H64)</f>
        <v>-1.2023915659466668E-3</v>
      </c>
      <c r="I77" s="54">
        <f>IF('Fixed data'!$G$19=FALSE,I64+I76,I64)</f>
        <v>-1.1848384043999999E-3</v>
      </c>
      <c r="J77" s="54">
        <f>IF('Fixed data'!$G$19=FALSE,J64+J76,J64)</f>
        <v>-1.1672852428533335E-3</v>
      </c>
      <c r="K77" s="54">
        <f>IF('Fixed data'!$G$19=FALSE,K64+K76,K64)</f>
        <v>-1.1497320813066668E-3</v>
      </c>
      <c r="L77" s="54">
        <f>IF('Fixed data'!$G$19=FALSE,L64+L76,L64)</f>
        <v>-1.1321789197600001E-3</v>
      </c>
      <c r="M77" s="54">
        <f>IF('Fixed data'!$G$19=FALSE,M64+M76,M64)</f>
        <v>-1.1146257582133334E-3</v>
      </c>
      <c r="N77" s="54">
        <f>IF('Fixed data'!$G$19=FALSE,N64+N76,N64)</f>
        <v>-1.0970725966666672E-3</v>
      </c>
      <c r="O77" s="54">
        <f>IF('Fixed data'!$G$19=FALSE,O64+O76,O64)</f>
        <v>-1.0795194351200003E-3</v>
      </c>
      <c r="P77" s="54">
        <f>IF('Fixed data'!$G$19=FALSE,P64+P76,P64)</f>
        <v>-1.0619662735733338E-3</v>
      </c>
      <c r="Q77" s="54">
        <f>IF('Fixed data'!$G$19=FALSE,Q64+Q76,Q64)</f>
        <v>-1.0444131120266671E-3</v>
      </c>
      <c r="R77" s="54">
        <f>IF('Fixed data'!$G$19=FALSE,R64+R76,R64)</f>
        <v>-1.0268599504800005E-3</v>
      </c>
      <c r="S77" s="54">
        <f>IF('Fixed data'!$G$19=FALSE,S64+S76,S64)</f>
        <v>-1.0093067889333338E-3</v>
      </c>
      <c r="T77" s="54">
        <f>IF('Fixed data'!$G$19=FALSE,T64+T76,T64)</f>
        <v>-9.9175362738666709E-4</v>
      </c>
      <c r="U77" s="54">
        <f>IF('Fixed data'!$G$19=FALSE,U64+U76,U64)</f>
        <v>-9.742004658400003E-4</v>
      </c>
      <c r="V77" s="54">
        <f>IF('Fixed data'!$G$19=FALSE,V64+V76,V64)</f>
        <v>-9.5664730429333351E-4</v>
      </c>
      <c r="W77" s="54">
        <f>IF('Fixed data'!$G$19=FALSE,W64+W76,W64)</f>
        <v>-9.3909414274666694E-4</v>
      </c>
      <c r="X77" s="54">
        <f>IF('Fixed data'!$G$19=FALSE,X64+X76,X64)</f>
        <v>-9.2154098120000015E-4</v>
      </c>
      <c r="Y77" s="54">
        <f>IF('Fixed data'!$G$19=FALSE,Y64+Y76,Y64)</f>
        <v>-9.0398781965333357E-4</v>
      </c>
      <c r="Z77" s="54">
        <f>IF('Fixed data'!$G$19=FALSE,Z64+Z76,Z64)</f>
        <v>-8.8643465810666678E-4</v>
      </c>
      <c r="AA77" s="54">
        <f>IF('Fixed data'!$G$19=FALSE,AA64+AA76,AA64)</f>
        <v>-8.6888149656000021E-4</v>
      </c>
      <c r="AB77" s="54">
        <f>IF('Fixed data'!$G$19=FALSE,AB64+AB76,AB64)</f>
        <v>-8.5132833501333342E-4</v>
      </c>
      <c r="AC77" s="54">
        <f>IF('Fixed data'!$G$19=FALSE,AC64+AC76,AC64)</f>
        <v>-8.3377517346666684E-4</v>
      </c>
      <c r="AD77" s="54">
        <f>IF('Fixed data'!$G$19=FALSE,AD64+AD76,AD64)</f>
        <v>-8.1622201192000005E-4</v>
      </c>
      <c r="AE77" s="54">
        <f>IF('Fixed data'!$G$19=FALSE,AE64+AE76,AE64)</f>
        <v>-7.9866885037333348E-4</v>
      </c>
      <c r="AF77" s="54">
        <f>IF('Fixed data'!$G$19=FALSE,AF64+AF76,AF64)</f>
        <v>-7.8111568882666669E-4</v>
      </c>
      <c r="AG77" s="54">
        <f>IF('Fixed data'!$G$19=FALSE,AG64+AG76,AG64)</f>
        <v>-7.6356252728000012E-4</v>
      </c>
      <c r="AH77" s="54">
        <f>IF('Fixed data'!$G$19=FALSE,AH64+AH76,AH64)</f>
        <v>-7.4600936573333344E-4</v>
      </c>
      <c r="AI77" s="54">
        <f>IF('Fixed data'!$G$19=FALSE,AI64+AI76,AI64)</f>
        <v>-7.2845620418666675E-4</v>
      </c>
      <c r="AJ77" s="54">
        <f>IF('Fixed data'!$G$19=FALSE,AJ64+AJ76,AJ64)</f>
        <v>-7.1090304264000007E-4</v>
      </c>
      <c r="AK77" s="54">
        <f>IF('Fixed data'!$G$19=FALSE,AK64+AK76,AK64)</f>
        <v>-6.9334988109333339E-4</v>
      </c>
      <c r="AL77" s="54">
        <f>IF('Fixed data'!$G$19=FALSE,AL64+AL76,AL64)</f>
        <v>-6.7579671954666671E-4</v>
      </c>
      <c r="AM77" s="54">
        <f>IF('Fixed data'!$G$19=FALSE,AM64+AM76,AM64)</f>
        <v>-6.5824355800000003E-4</v>
      </c>
      <c r="AN77" s="54">
        <f>IF('Fixed data'!$G$19=FALSE,AN64+AN76,AN64)</f>
        <v>-6.4069039645333334E-4</v>
      </c>
      <c r="AO77" s="54">
        <f>IF('Fixed data'!$G$19=FALSE,AO64+AO76,AO64)</f>
        <v>-6.2313723490666666E-4</v>
      </c>
      <c r="AP77" s="54">
        <f>IF('Fixed data'!$G$19=FALSE,AP64+AP76,AP64)</f>
        <v>-6.0558407335999998E-4</v>
      </c>
      <c r="AQ77" s="54">
        <f>IF('Fixed data'!$G$19=FALSE,AQ64+AQ76,AQ64)</f>
        <v>-5.880309118133333E-4</v>
      </c>
      <c r="AR77" s="54">
        <f>IF('Fixed data'!$G$19=FALSE,AR64+AR76,AR64)</f>
        <v>-5.7047775026666662E-4</v>
      </c>
      <c r="AS77" s="54">
        <f>IF('Fixed data'!$G$19=FALSE,AS64+AS76,AS64)</f>
        <v>-5.5292458871999994E-4</v>
      </c>
      <c r="AT77" s="54">
        <f>IF('Fixed data'!$G$19=FALSE,AT64+AT76,AT64)</f>
        <v>-5.3537142717333325E-4</v>
      </c>
      <c r="AU77" s="54">
        <f>IF('Fixed data'!$G$19=FALSE,AU64+AU76,AU64)</f>
        <v>-5.1781826562666657E-4</v>
      </c>
      <c r="AV77" s="54">
        <f>IF('Fixed data'!$G$19=FALSE,AV64+AV76,AV64)</f>
        <v>-5.0026510408E-4</v>
      </c>
      <c r="AW77" s="54">
        <f>IF('Fixed data'!$G$19=FALSE,AW64+AW76,AW64)</f>
        <v>-4.8271194253333332E-4</v>
      </c>
      <c r="AX77" s="54">
        <f>IF('Fixed data'!$G$19=FALSE,AX64+AX76,AX64)</f>
        <v>-4.6515878098666663E-4</v>
      </c>
      <c r="AY77" s="54">
        <f>IF('Fixed data'!$G$19=FALSE,AY64+AY76,AY64)</f>
        <v>-4.4760561943999995E-4</v>
      </c>
      <c r="AZ77" s="54">
        <f>IF('Fixed data'!$G$19=FALSE,AZ64+AZ76,AZ64)</f>
        <v>-1.7347234759768071E-20</v>
      </c>
      <c r="BA77" s="54">
        <f>IF('Fixed data'!$G$19=FALSE,BA64+BA76,BA64)</f>
        <v>-1.7347234759768071E-20</v>
      </c>
      <c r="BB77" s="54">
        <f>IF('Fixed data'!$G$19=FALSE,BB64+BB76,BB64)</f>
        <v>-1.7347234759768071E-20</v>
      </c>
      <c r="BC77" s="54">
        <f>IF('Fixed data'!$G$19=FALSE,BC64+BC76,BC64)</f>
        <v>-1.7347234759768071E-20</v>
      </c>
      <c r="BD77" s="54">
        <f>IF('Fixed data'!$G$19=FALSE,BD64+BD76,BD64)</f>
        <v>-1.7347234759768071E-20</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-8.2691102194216923E-3</v>
      </c>
      <c r="G80" s="55">
        <f t="shared" si="10"/>
        <v>-1.1003202482807752E-3</v>
      </c>
      <c r="H80" s="55">
        <f t="shared" si="10"/>
        <v>-1.0478147847945382E-3</v>
      </c>
      <c r="I80" s="55">
        <f t="shared" si="10"/>
        <v>-9.9760214356826881E-4</v>
      </c>
      <c r="J80" s="55">
        <f t="shared" si="10"/>
        <v>-9.4958729715211845E-4</v>
      </c>
      <c r="K80" s="55">
        <f t="shared" si="10"/>
        <v>-9.0367902311523391E-4</v>
      </c>
      <c r="L80" s="55">
        <f t="shared" si="10"/>
        <v>-8.5978975537017517E-4</v>
      </c>
      <c r="M80" s="55">
        <f t="shared" si="10"/>
        <v>-8.1783544120145497E-4</v>
      </c>
      <c r="N80" s="55">
        <f t="shared" si="10"/>
        <v>-7.7773540378243305E-4</v>
      </c>
      <c r="O80" s="55">
        <f t="shared" si="10"/>
        <v>-7.394122099728638E-4</v>
      </c>
      <c r="P80" s="55">
        <f t="shared" si="10"/>
        <v>-7.0279154319717629E-4</v>
      </c>
      <c r="Q80" s="55">
        <f t="shared" si="10"/>
        <v>-6.6780208121103529E-4</v>
      </c>
      <c r="R80" s="55">
        <f t="shared" si="10"/>
        <v>-6.3437537857095048E-4</v>
      </c>
      <c r="S80" s="55">
        <f t="shared" si="10"/>
        <v>-6.0244575362863309E-4</v>
      </c>
      <c r="T80" s="55">
        <f t="shared" si="10"/>
        <v>-5.719501798784755E-4</v>
      </c>
      <c r="U80" s="55">
        <f t="shared" si="10"/>
        <v>-5.4282818149297405E-4</v>
      </c>
      <c r="V80" s="55">
        <f t="shared" si="10"/>
        <v>-5.150217328870972E-4</v>
      </c>
      <c r="W80" s="55">
        <f t="shared" si="10"/>
        <v>-4.8847516215857307E-4</v>
      </c>
      <c r="X80" s="55">
        <f t="shared" si="10"/>
        <v>-4.6313505825680763E-4</v>
      </c>
      <c r="Y80" s="55">
        <f t="shared" si="10"/>
        <v>-4.3895018173868141E-4</v>
      </c>
      <c r="Z80" s="55">
        <f t="shared" si="10"/>
        <v>-4.1587137897478369E-4</v>
      </c>
      <c r="AA80" s="55">
        <f t="shared" si="10"/>
        <v>-3.9385149967478443E-4</v>
      </c>
      <c r="AB80" s="55">
        <f t="shared" si="10"/>
        <v>-3.7284531760556377E-4</v>
      </c>
      <c r="AC80" s="55">
        <f t="shared" si="10"/>
        <v>-3.5280945438048277E-4</v>
      </c>
      <c r="AD80" s="55">
        <f t="shared" si="10"/>
        <v>-3.3370230620274487E-4</v>
      </c>
      <c r="AE80" s="55">
        <f t="shared" si="10"/>
        <v>-3.1548397345020817E-4</v>
      </c>
      <c r="AF80" s="55">
        <f t="shared" si="10"/>
        <v>-2.9811619299324228E-4</v>
      </c>
      <c r="AG80" s="55">
        <f t="shared" si="10"/>
        <v>-2.8156227314131345E-4</v>
      </c>
      <c r="AH80" s="55">
        <f t="shared" si="10"/>
        <v>-2.6578703111790374E-4</v>
      </c>
      <c r="AI80" s="55">
        <f t="shared" si="10"/>
        <v>-2.9137311748749764E-4</v>
      </c>
      <c r="AJ80" s="55">
        <f t="shared" si="10"/>
        <v>-2.760699791377625E-4</v>
      </c>
      <c r="AK80" s="55">
        <f t="shared" si="10"/>
        <v>-2.6141110334272128E-4</v>
      </c>
      <c r="AL80" s="55">
        <f t="shared" si="10"/>
        <v>-2.4737194245286399E-4</v>
      </c>
      <c r="AM80" s="55">
        <f t="shared" si="10"/>
        <v>-2.339288322275223E-4</v>
      </c>
      <c r="AN80" s="55">
        <f t="shared" si="10"/>
        <v>-2.2105896119882366E-4</v>
      </c>
      <c r="AO80" s="55">
        <f t="shared" si="10"/>
        <v>-2.0874034107084028E-4</v>
      </c>
      <c r="AP80" s="55">
        <f t="shared" si="10"/>
        <v>-1.9695177811962234E-4</v>
      </c>
      <c r="AQ80" s="55">
        <f t="shared" si="10"/>
        <v>-1.8567284556092153E-4</v>
      </c>
      <c r="AR80" s="55">
        <f t="shared" si="10"/>
        <v>-1.7488385685349807E-4</v>
      </c>
      <c r="AS80" s="55">
        <f t="shared" si="10"/>
        <v>-1.6456583990695113E-4</v>
      </c>
      <c r="AT80" s="55">
        <f t="shared" si="10"/>
        <v>-1.5470051216403169E-4</v>
      </c>
      <c r="AU80" s="55">
        <f t="shared" si="10"/>
        <v>-1.4527025652837609E-4</v>
      </c>
      <c r="AV80" s="55">
        <f t="shared" si="10"/>
        <v>-1.3625809810955143E-4</v>
      </c>
      <c r="AW80" s="55">
        <f t="shared" si="10"/>
        <v>-1.2764768175822395E-4</v>
      </c>
      <c r="AX80" s="55">
        <f t="shared" si="10"/>
        <v>-1.1942325036515214E-4</v>
      </c>
      <c r="AY80" s="55">
        <f t="shared" si="10"/>
        <v>-1.1156962389856675E-4</v>
      </c>
      <c r="AZ80" s="55">
        <f t="shared" si="10"/>
        <v>-4.1980100116438191E-21</v>
      </c>
      <c r="BA80" s="55">
        <f t="shared" si="10"/>
        <v>-4.075737875382349E-21</v>
      </c>
      <c r="BB80" s="55">
        <f t="shared" si="10"/>
        <v>-3.957027063478009E-21</v>
      </c>
      <c r="BC80" s="55">
        <f t="shared" si="10"/>
        <v>-3.8417738480369018E-21</v>
      </c>
      <c r="BD80" s="55">
        <f t="shared" si="10"/>
        <v>-3.7298775223659241E-21</v>
      </c>
    </row>
    <row r="81" spans="1:56" x14ac:dyDescent="0.3">
      <c r="A81" s="74"/>
      <c r="B81" s="15" t="s">
        <v>18</v>
      </c>
      <c r="C81" s="15"/>
      <c r="D81" s="14" t="s">
        <v>39</v>
      </c>
      <c r="E81" s="56">
        <f>+E80</f>
        <v>0</v>
      </c>
      <c r="F81" s="56">
        <f t="shared" ref="F81:BD81" si="11">+E81+F80</f>
        <v>-8.2691102194216923E-3</v>
      </c>
      <c r="G81" s="56">
        <f t="shared" si="11"/>
        <v>-9.3694304677024668E-3</v>
      </c>
      <c r="H81" s="56">
        <f t="shared" si="11"/>
        <v>-1.0417245252497005E-2</v>
      </c>
      <c r="I81" s="56">
        <f t="shared" si="11"/>
        <v>-1.1414847396065273E-2</v>
      </c>
      <c r="J81" s="56">
        <f t="shared" si="11"/>
        <v>-1.2364434693217392E-2</v>
      </c>
      <c r="K81" s="56">
        <f t="shared" si="11"/>
        <v>-1.3268113716332627E-2</v>
      </c>
      <c r="L81" s="56">
        <f t="shared" si="11"/>
        <v>-1.4127903471702803E-2</v>
      </c>
      <c r="M81" s="56">
        <f t="shared" si="11"/>
        <v>-1.4945738912904257E-2</v>
      </c>
      <c r="N81" s="56">
        <f t="shared" si="11"/>
        <v>-1.5723474316686692E-2</v>
      </c>
      <c r="O81" s="56">
        <f t="shared" si="11"/>
        <v>-1.6462886526659556E-2</v>
      </c>
      <c r="P81" s="56">
        <f t="shared" si="11"/>
        <v>-1.7165678069856732E-2</v>
      </c>
      <c r="Q81" s="56">
        <f t="shared" si="11"/>
        <v>-1.7833480151067768E-2</v>
      </c>
      <c r="R81" s="56">
        <f t="shared" si="11"/>
        <v>-1.846785552963872E-2</v>
      </c>
      <c r="S81" s="56">
        <f t="shared" si="11"/>
        <v>-1.9070301283267352E-2</v>
      </c>
      <c r="T81" s="56">
        <f t="shared" si="11"/>
        <v>-1.9642251463145827E-2</v>
      </c>
      <c r="U81" s="56">
        <f t="shared" si="11"/>
        <v>-2.0185079644638802E-2</v>
      </c>
      <c r="V81" s="56">
        <f t="shared" si="11"/>
        <v>-2.0700101377525898E-2</v>
      </c>
      <c r="W81" s="56">
        <f t="shared" si="11"/>
        <v>-2.1188576539684471E-2</v>
      </c>
      <c r="X81" s="56">
        <f t="shared" si="11"/>
        <v>-2.165171159794128E-2</v>
      </c>
      <c r="Y81" s="56">
        <f t="shared" si="11"/>
        <v>-2.2090661779679961E-2</v>
      </c>
      <c r="Z81" s="56">
        <f t="shared" si="11"/>
        <v>-2.2506533158654744E-2</v>
      </c>
      <c r="AA81" s="56">
        <f t="shared" si="11"/>
        <v>-2.2900384658329529E-2</v>
      </c>
      <c r="AB81" s="56">
        <f t="shared" si="11"/>
        <v>-2.3273229975935093E-2</v>
      </c>
      <c r="AC81" s="56">
        <f t="shared" si="11"/>
        <v>-2.3626039430315576E-2</v>
      </c>
      <c r="AD81" s="56">
        <f t="shared" si="11"/>
        <v>-2.3959741736518322E-2</v>
      </c>
      <c r="AE81" s="56">
        <f t="shared" si="11"/>
        <v>-2.4275225709968529E-2</v>
      </c>
      <c r="AF81" s="56">
        <f t="shared" si="11"/>
        <v>-2.4573341902961773E-2</v>
      </c>
      <c r="AG81" s="56">
        <f t="shared" si="11"/>
        <v>-2.4854904176103088E-2</v>
      </c>
      <c r="AH81" s="56">
        <f t="shared" si="11"/>
        <v>-2.5120691207220991E-2</v>
      </c>
      <c r="AI81" s="56">
        <f t="shared" si="11"/>
        <v>-2.5412064324708487E-2</v>
      </c>
      <c r="AJ81" s="56">
        <f t="shared" si="11"/>
        <v>-2.5688134303846248E-2</v>
      </c>
      <c r="AK81" s="56">
        <f t="shared" si="11"/>
        <v>-2.5949545407188971E-2</v>
      </c>
      <c r="AL81" s="56">
        <f t="shared" si="11"/>
        <v>-2.6196917349641836E-2</v>
      </c>
      <c r="AM81" s="56">
        <f t="shared" si="11"/>
        <v>-2.6430846181869357E-2</v>
      </c>
      <c r="AN81" s="56">
        <f t="shared" si="11"/>
        <v>-2.6651905143068182E-2</v>
      </c>
      <c r="AO81" s="56">
        <f t="shared" si="11"/>
        <v>-2.6860645484139023E-2</v>
      </c>
      <c r="AP81" s="56">
        <f t="shared" si="11"/>
        <v>-2.7057597262258645E-2</v>
      </c>
      <c r="AQ81" s="56">
        <f t="shared" si="11"/>
        <v>-2.7243270107819566E-2</v>
      </c>
      <c r="AR81" s="56">
        <f t="shared" si="11"/>
        <v>-2.7418153964673064E-2</v>
      </c>
      <c r="AS81" s="56">
        <f t="shared" si="11"/>
        <v>-2.7582719804580016E-2</v>
      </c>
      <c r="AT81" s="56">
        <f t="shared" si="11"/>
        <v>-2.7737420316744046E-2</v>
      </c>
      <c r="AU81" s="56">
        <f t="shared" si="11"/>
        <v>-2.7882690573272424E-2</v>
      </c>
      <c r="AV81" s="56">
        <f t="shared" si="11"/>
        <v>-2.8018948671381976E-2</v>
      </c>
      <c r="AW81" s="56">
        <f t="shared" si="11"/>
        <v>-2.8146596353140201E-2</v>
      </c>
      <c r="AX81" s="56">
        <f t="shared" si="11"/>
        <v>-2.8266019603505353E-2</v>
      </c>
      <c r="AY81" s="56">
        <f t="shared" si="11"/>
        <v>-2.837758922740392E-2</v>
      </c>
      <c r="AZ81" s="56">
        <f t="shared" si="11"/>
        <v>-2.837758922740392E-2</v>
      </c>
      <c r="BA81" s="56">
        <f t="shared" si="11"/>
        <v>-2.837758922740392E-2</v>
      </c>
      <c r="BB81" s="56">
        <f t="shared" si="11"/>
        <v>-2.837758922740392E-2</v>
      </c>
      <c r="BC81" s="56">
        <f t="shared" si="11"/>
        <v>-2.837758922740392E-2</v>
      </c>
      <c r="BD81" s="56">
        <f t="shared" si="11"/>
        <v>-2.837758922740392E-2</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1"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F15" sqref="F1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-1.5732250471617311E-2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-1.5057577760394859E-2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-1.3708106498540424E-2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-1.064066648625884E-2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158</v>
      </c>
      <c r="C13" s="60"/>
      <c r="D13" s="61" t="s">
        <v>39</v>
      </c>
      <c r="E13" s="62">
        <f>-('Workings template'!B10*'Workings template'!B19)/1000000</f>
        <v>0</v>
      </c>
      <c r="F13" s="62">
        <f>-('Workings template'!C10*'Workings template'!C19)/1000000</f>
        <v>-2.5479000000000001E-3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156</v>
      </c>
      <c r="C14" s="60"/>
      <c r="D14" s="61" t="s">
        <v>39</v>
      </c>
      <c r="E14" s="62">
        <f>-('Workings template'!B10*'Workings template'!B20)/1000000</f>
        <v>0</v>
      </c>
      <c r="F14" s="62">
        <f>-('Workings template'!C10*'Workings template'!C20)/1000000</f>
        <v>-2.8310000000000002E-3</v>
      </c>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4"/>
      <c r="B15" s="61" t="s">
        <v>313</v>
      </c>
      <c r="C15" s="60"/>
      <c r="D15" s="61" t="s">
        <v>39</v>
      </c>
      <c r="E15" s="62">
        <f>-('Workings template'!B10*'Workings template'!B21)/1000000</f>
        <v>0</v>
      </c>
      <c r="F15" s="62">
        <f>-('Workings template'!C10*'Workings template'!C21)/1000000</f>
        <v>-4.6428400000000002E-2</v>
      </c>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4"/>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2" t="s">
        <v>194</v>
      </c>
      <c r="C18" s="127"/>
      <c r="D18" s="123" t="s">
        <v>39</v>
      </c>
      <c r="E18" s="59">
        <f>SUM(E13:E17)</f>
        <v>0</v>
      </c>
      <c r="F18" s="59">
        <f t="shared" ref="F18:AW18" si="0">SUM(F13:F17)</f>
        <v>-5.1807300000000001E-2</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-5.1807300000000001E-2</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-3.6265109999999996E-2</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-1.5542190000000004E-2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-8.0589133333333325E-4</v>
      </c>
      <c r="H31" s="35">
        <f>$F$28/'Fixed data'!$C$7</f>
        <v>-8.0589133333333325E-4</v>
      </c>
      <c r="I31" s="35">
        <f>$F$28/'Fixed data'!$C$7</f>
        <v>-8.0589133333333325E-4</v>
      </c>
      <c r="J31" s="35">
        <f>$F$28/'Fixed data'!$C$7</f>
        <v>-8.0589133333333325E-4</v>
      </c>
      <c r="K31" s="35">
        <f>$F$28/'Fixed data'!$C$7</f>
        <v>-8.0589133333333325E-4</v>
      </c>
      <c r="L31" s="35">
        <f>$F$28/'Fixed data'!$C$7</f>
        <v>-8.0589133333333325E-4</v>
      </c>
      <c r="M31" s="35">
        <f>$F$28/'Fixed data'!$C$7</f>
        <v>-8.0589133333333325E-4</v>
      </c>
      <c r="N31" s="35">
        <f>$F$28/'Fixed data'!$C$7</f>
        <v>-8.0589133333333325E-4</v>
      </c>
      <c r="O31" s="35">
        <f>$F$28/'Fixed data'!$C$7</f>
        <v>-8.0589133333333325E-4</v>
      </c>
      <c r="P31" s="35">
        <f>$F$28/'Fixed data'!$C$7</f>
        <v>-8.0589133333333325E-4</v>
      </c>
      <c r="Q31" s="35">
        <f>$F$28/'Fixed data'!$C$7</f>
        <v>-8.0589133333333325E-4</v>
      </c>
      <c r="R31" s="35">
        <f>$F$28/'Fixed data'!$C$7</f>
        <v>-8.0589133333333325E-4</v>
      </c>
      <c r="S31" s="35">
        <f>$F$28/'Fixed data'!$C$7</f>
        <v>-8.0589133333333325E-4</v>
      </c>
      <c r="T31" s="35">
        <f>$F$28/'Fixed data'!$C$7</f>
        <v>-8.0589133333333325E-4</v>
      </c>
      <c r="U31" s="35">
        <f>$F$28/'Fixed data'!$C$7</f>
        <v>-8.0589133333333325E-4</v>
      </c>
      <c r="V31" s="35">
        <f>$F$28/'Fixed data'!$C$7</f>
        <v>-8.0589133333333325E-4</v>
      </c>
      <c r="W31" s="35">
        <f>$F$28/'Fixed data'!$C$7</f>
        <v>-8.0589133333333325E-4</v>
      </c>
      <c r="X31" s="35">
        <f>$F$28/'Fixed data'!$C$7</f>
        <v>-8.0589133333333325E-4</v>
      </c>
      <c r="Y31" s="35">
        <f>$F$28/'Fixed data'!$C$7</f>
        <v>-8.0589133333333325E-4</v>
      </c>
      <c r="Z31" s="35">
        <f>$F$28/'Fixed data'!$C$7</f>
        <v>-8.0589133333333325E-4</v>
      </c>
      <c r="AA31" s="35">
        <f>$F$28/'Fixed data'!$C$7</f>
        <v>-8.0589133333333325E-4</v>
      </c>
      <c r="AB31" s="35">
        <f>$F$28/'Fixed data'!$C$7</f>
        <v>-8.0589133333333325E-4</v>
      </c>
      <c r="AC31" s="35">
        <f>$F$28/'Fixed data'!$C$7</f>
        <v>-8.0589133333333325E-4</v>
      </c>
      <c r="AD31" s="35">
        <f>$F$28/'Fixed data'!$C$7</f>
        <v>-8.0589133333333325E-4</v>
      </c>
      <c r="AE31" s="35">
        <f>$F$28/'Fixed data'!$C$7</f>
        <v>-8.0589133333333325E-4</v>
      </c>
      <c r="AF31" s="35">
        <f>$F$28/'Fixed data'!$C$7</f>
        <v>-8.0589133333333325E-4</v>
      </c>
      <c r="AG31" s="35">
        <f>$F$28/'Fixed data'!$C$7</f>
        <v>-8.0589133333333325E-4</v>
      </c>
      <c r="AH31" s="35">
        <f>$F$28/'Fixed data'!$C$7</f>
        <v>-8.0589133333333325E-4</v>
      </c>
      <c r="AI31" s="35">
        <f>$F$28/'Fixed data'!$C$7</f>
        <v>-8.0589133333333325E-4</v>
      </c>
      <c r="AJ31" s="35">
        <f>$F$28/'Fixed data'!$C$7</f>
        <v>-8.0589133333333325E-4</v>
      </c>
      <c r="AK31" s="35">
        <f>$F$28/'Fixed data'!$C$7</f>
        <v>-8.0589133333333325E-4</v>
      </c>
      <c r="AL31" s="35">
        <f>$F$28/'Fixed data'!$C$7</f>
        <v>-8.0589133333333325E-4</v>
      </c>
      <c r="AM31" s="35">
        <f>$F$28/'Fixed data'!$C$7</f>
        <v>-8.0589133333333325E-4</v>
      </c>
      <c r="AN31" s="35">
        <f>$F$28/'Fixed data'!$C$7</f>
        <v>-8.0589133333333325E-4</v>
      </c>
      <c r="AO31" s="35">
        <f>$F$28/'Fixed data'!$C$7</f>
        <v>-8.0589133333333325E-4</v>
      </c>
      <c r="AP31" s="35">
        <f>$F$28/'Fixed data'!$C$7</f>
        <v>-8.0589133333333325E-4</v>
      </c>
      <c r="AQ31" s="35">
        <f>$F$28/'Fixed data'!$C$7</f>
        <v>-8.0589133333333325E-4</v>
      </c>
      <c r="AR31" s="35">
        <f>$F$28/'Fixed data'!$C$7</f>
        <v>-8.0589133333333325E-4</v>
      </c>
      <c r="AS31" s="35">
        <f>$F$28/'Fixed data'!$C$7</f>
        <v>-8.0589133333333325E-4</v>
      </c>
      <c r="AT31" s="35">
        <f>$F$28/'Fixed data'!$C$7</f>
        <v>-8.0589133333333325E-4</v>
      </c>
      <c r="AU31" s="35">
        <f>$F$28/'Fixed data'!$C$7</f>
        <v>-8.0589133333333325E-4</v>
      </c>
      <c r="AV31" s="35">
        <f>$F$28/'Fixed data'!$C$7</f>
        <v>-8.0589133333333325E-4</v>
      </c>
      <c r="AW31" s="35">
        <f>$F$28/'Fixed data'!$C$7</f>
        <v>-8.0589133333333325E-4</v>
      </c>
      <c r="AX31" s="35">
        <f>$F$28/'Fixed data'!$C$7</f>
        <v>-8.0589133333333325E-4</v>
      </c>
      <c r="AY31" s="35">
        <f>$F$28/'Fixed data'!$C$7</f>
        <v>-8.0589133333333325E-4</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-8.0589133333333325E-4</v>
      </c>
      <c r="H60" s="35">
        <f t="shared" si="5"/>
        <v>-8.0589133333333325E-4</v>
      </c>
      <c r="I60" s="35">
        <f t="shared" si="5"/>
        <v>-8.0589133333333325E-4</v>
      </c>
      <c r="J60" s="35">
        <f t="shared" si="5"/>
        <v>-8.0589133333333325E-4</v>
      </c>
      <c r="K60" s="35">
        <f t="shared" si="5"/>
        <v>-8.0589133333333325E-4</v>
      </c>
      <c r="L60" s="35">
        <f t="shared" si="5"/>
        <v>-8.0589133333333325E-4</v>
      </c>
      <c r="M60" s="35">
        <f t="shared" si="5"/>
        <v>-8.0589133333333325E-4</v>
      </c>
      <c r="N60" s="35">
        <f t="shared" si="5"/>
        <v>-8.0589133333333325E-4</v>
      </c>
      <c r="O60" s="35">
        <f t="shared" si="5"/>
        <v>-8.0589133333333325E-4</v>
      </c>
      <c r="P60" s="35">
        <f t="shared" si="5"/>
        <v>-8.0589133333333325E-4</v>
      </c>
      <c r="Q60" s="35">
        <f t="shared" si="5"/>
        <v>-8.0589133333333325E-4</v>
      </c>
      <c r="R60" s="35">
        <f t="shared" si="5"/>
        <v>-8.0589133333333325E-4</v>
      </c>
      <c r="S60" s="35">
        <f t="shared" si="5"/>
        <v>-8.0589133333333325E-4</v>
      </c>
      <c r="T60" s="35">
        <f t="shared" si="5"/>
        <v>-8.0589133333333325E-4</v>
      </c>
      <c r="U60" s="35">
        <f t="shared" si="5"/>
        <v>-8.0589133333333325E-4</v>
      </c>
      <c r="V60" s="35">
        <f t="shared" si="5"/>
        <v>-8.0589133333333325E-4</v>
      </c>
      <c r="W60" s="35">
        <f t="shared" si="5"/>
        <v>-8.0589133333333325E-4</v>
      </c>
      <c r="X60" s="35">
        <f t="shared" si="5"/>
        <v>-8.0589133333333325E-4</v>
      </c>
      <c r="Y60" s="35">
        <f t="shared" si="5"/>
        <v>-8.0589133333333325E-4</v>
      </c>
      <c r="Z60" s="35">
        <f t="shared" si="5"/>
        <v>-8.0589133333333325E-4</v>
      </c>
      <c r="AA60" s="35">
        <f t="shared" si="5"/>
        <v>-8.0589133333333325E-4</v>
      </c>
      <c r="AB60" s="35">
        <f t="shared" si="5"/>
        <v>-8.0589133333333325E-4</v>
      </c>
      <c r="AC60" s="35">
        <f t="shared" si="5"/>
        <v>-8.0589133333333325E-4</v>
      </c>
      <c r="AD60" s="35">
        <f t="shared" si="5"/>
        <v>-8.0589133333333325E-4</v>
      </c>
      <c r="AE60" s="35">
        <f t="shared" si="5"/>
        <v>-8.0589133333333325E-4</v>
      </c>
      <c r="AF60" s="35">
        <f t="shared" si="5"/>
        <v>-8.0589133333333325E-4</v>
      </c>
      <c r="AG60" s="35">
        <f t="shared" si="5"/>
        <v>-8.0589133333333325E-4</v>
      </c>
      <c r="AH60" s="35">
        <f t="shared" si="5"/>
        <v>-8.0589133333333325E-4</v>
      </c>
      <c r="AI60" s="35">
        <f t="shared" si="5"/>
        <v>-8.0589133333333325E-4</v>
      </c>
      <c r="AJ60" s="35">
        <f t="shared" si="5"/>
        <v>-8.0589133333333325E-4</v>
      </c>
      <c r="AK60" s="35">
        <f t="shared" si="5"/>
        <v>-8.0589133333333325E-4</v>
      </c>
      <c r="AL60" s="35">
        <f t="shared" si="5"/>
        <v>-8.0589133333333325E-4</v>
      </c>
      <c r="AM60" s="35">
        <f t="shared" si="5"/>
        <v>-8.0589133333333325E-4</v>
      </c>
      <c r="AN60" s="35">
        <f t="shared" si="5"/>
        <v>-8.0589133333333325E-4</v>
      </c>
      <c r="AO60" s="35">
        <f t="shared" si="5"/>
        <v>-8.0589133333333325E-4</v>
      </c>
      <c r="AP60" s="35">
        <f t="shared" si="5"/>
        <v>-8.0589133333333325E-4</v>
      </c>
      <c r="AQ60" s="35">
        <f t="shared" si="5"/>
        <v>-8.0589133333333325E-4</v>
      </c>
      <c r="AR60" s="35">
        <f t="shared" si="5"/>
        <v>-8.0589133333333325E-4</v>
      </c>
      <c r="AS60" s="35">
        <f t="shared" si="5"/>
        <v>-8.0589133333333325E-4</v>
      </c>
      <c r="AT60" s="35">
        <f t="shared" si="5"/>
        <v>-8.0589133333333325E-4</v>
      </c>
      <c r="AU60" s="35">
        <f t="shared" si="5"/>
        <v>-8.0589133333333325E-4</v>
      </c>
      <c r="AV60" s="35">
        <f t="shared" si="5"/>
        <v>-8.0589133333333325E-4</v>
      </c>
      <c r="AW60" s="35">
        <f t="shared" si="5"/>
        <v>-8.0589133333333325E-4</v>
      </c>
      <c r="AX60" s="35">
        <f t="shared" si="5"/>
        <v>-8.0589133333333325E-4</v>
      </c>
      <c r="AY60" s="35">
        <f t="shared" si="5"/>
        <v>-8.0589133333333325E-4</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-3.6265109999999996E-2</v>
      </c>
      <c r="H61" s="35">
        <f t="shared" si="6"/>
        <v>-3.545921866666666E-2</v>
      </c>
      <c r="I61" s="35">
        <f t="shared" si="6"/>
        <v>-3.4653327333333324E-2</v>
      </c>
      <c r="J61" s="35">
        <f t="shared" si="6"/>
        <v>-3.3847435999999988E-2</v>
      </c>
      <c r="K61" s="35">
        <f t="shared" si="6"/>
        <v>-3.3041544666666652E-2</v>
      </c>
      <c r="L61" s="35">
        <f t="shared" si="6"/>
        <v>-3.2235653333333315E-2</v>
      </c>
      <c r="M61" s="35">
        <f t="shared" si="6"/>
        <v>-3.1429761999999979E-2</v>
      </c>
      <c r="N61" s="35">
        <f t="shared" si="6"/>
        <v>-3.0623870666666646E-2</v>
      </c>
      <c r="O61" s="35">
        <f t="shared" si="6"/>
        <v>-2.9817979333333314E-2</v>
      </c>
      <c r="P61" s="35">
        <f t="shared" si="6"/>
        <v>-2.9012087999999981E-2</v>
      </c>
      <c r="Q61" s="35">
        <f t="shared" si="6"/>
        <v>-2.8206196666666648E-2</v>
      </c>
      <c r="R61" s="35">
        <f t="shared" si="6"/>
        <v>-2.7400305333333316E-2</v>
      </c>
      <c r="S61" s="35">
        <f t="shared" si="6"/>
        <v>-2.6594413999999983E-2</v>
      </c>
      <c r="T61" s="35">
        <f t="shared" si="6"/>
        <v>-2.578852266666665E-2</v>
      </c>
      <c r="U61" s="35">
        <f t="shared" si="6"/>
        <v>-2.4982631333333317E-2</v>
      </c>
      <c r="V61" s="35">
        <f t="shared" si="6"/>
        <v>-2.4176739999999985E-2</v>
      </c>
      <c r="W61" s="35">
        <f t="shared" si="6"/>
        <v>-2.3370848666666652E-2</v>
      </c>
      <c r="X61" s="35">
        <f t="shared" si="6"/>
        <v>-2.2564957333333319E-2</v>
      </c>
      <c r="Y61" s="35">
        <f t="shared" si="6"/>
        <v>-2.1759065999999987E-2</v>
      </c>
      <c r="Z61" s="35">
        <f t="shared" si="6"/>
        <v>-2.0953174666666654E-2</v>
      </c>
      <c r="AA61" s="35">
        <f t="shared" si="6"/>
        <v>-2.0147283333333321E-2</v>
      </c>
      <c r="AB61" s="35">
        <f t="shared" si="6"/>
        <v>-1.9341391999999989E-2</v>
      </c>
      <c r="AC61" s="35">
        <f t="shared" si="6"/>
        <v>-1.8535500666666656E-2</v>
      </c>
      <c r="AD61" s="35">
        <f t="shared" si="6"/>
        <v>-1.7729609333333323E-2</v>
      </c>
      <c r="AE61" s="35">
        <f t="shared" si="6"/>
        <v>-1.692371799999999E-2</v>
      </c>
      <c r="AF61" s="35">
        <f t="shared" si="6"/>
        <v>-1.6117826666666658E-2</v>
      </c>
      <c r="AG61" s="35">
        <f t="shared" si="6"/>
        <v>-1.5311935333333325E-2</v>
      </c>
      <c r="AH61" s="35">
        <f t="shared" si="6"/>
        <v>-1.4506043999999992E-2</v>
      </c>
      <c r="AI61" s="35">
        <f t="shared" si="6"/>
        <v>-1.370015266666666E-2</v>
      </c>
      <c r="AJ61" s="35">
        <f t="shared" si="6"/>
        <v>-1.2894261333333327E-2</v>
      </c>
      <c r="AK61" s="35">
        <f t="shared" si="6"/>
        <v>-1.2088369999999994E-2</v>
      </c>
      <c r="AL61" s="35">
        <f t="shared" si="6"/>
        <v>-1.1282478666666661E-2</v>
      </c>
      <c r="AM61" s="35">
        <f t="shared" si="6"/>
        <v>-1.0476587333333329E-2</v>
      </c>
      <c r="AN61" s="35">
        <f t="shared" si="6"/>
        <v>-9.670695999999996E-3</v>
      </c>
      <c r="AO61" s="35">
        <f t="shared" si="6"/>
        <v>-8.8648046666666633E-3</v>
      </c>
      <c r="AP61" s="35">
        <f t="shared" si="6"/>
        <v>-8.0589133333333306E-3</v>
      </c>
      <c r="AQ61" s="35">
        <f t="shared" si="6"/>
        <v>-7.253021999999997E-3</v>
      </c>
      <c r="AR61" s="35">
        <f t="shared" si="6"/>
        <v>-6.4471306666666634E-3</v>
      </c>
      <c r="AS61" s="35">
        <f t="shared" si="6"/>
        <v>-5.6412393333333298E-3</v>
      </c>
      <c r="AT61" s="35">
        <f t="shared" si="6"/>
        <v>-4.8353479999999963E-3</v>
      </c>
      <c r="AU61" s="35">
        <f t="shared" si="6"/>
        <v>-4.0294566666666627E-3</v>
      </c>
      <c r="AV61" s="35">
        <f t="shared" si="6"/>
        <v>-3.2235653333333295E-3</v>
      </c>
      <c r="AW61" s="35">
        <f t="shared" si="6"/>
        <v>-2.4176739999999964E-3</v>
      </c>
      <c r="AX61" s="35">
        <f t="shared" si="6"/>
        <v>-1.6117826666666633E-3</v>
      </c>
      <c r="AY61" s="35">
        <f t="shared" si="6"/>
        <v>-8.0589133333333E-4</v>
      </c>
      <c r="AZ61" s="35">
        <f t="shared" si="6"/>
        <v>3.2526065174565133E-18</v>
      </c>
      <c r="BA61" s="35">
        <f t="shared" si="6"/>
        <v>3.2526065174565133E-18</v>
      </c>
      <c r="BB61" s="35">
        <f t="shared" si="6"/>
        <v>3.2526065174565133E-18</v>
      </c>
      <c r="BC61" s="35">
        <f t="shared" si="6"/>
        <v>3.2526065174565133E-18</v>
      </c>
      <c r="BD61" s="35">
        <f t="shared" si="6"/>
        <v>3.2526065174565133E-18</v>
      </c>
    </row>
    <row r="62" spans="1:56" ht="16.5" hidden="1" customHeight="1" outlineLevel="1" x14ac:dyDescent="0.3">
      <c r="A62" s="113"/>
      <c r="B62" s="9" t="s">
        <v>33</v>
      </c>
      <c r="C62" s="9" t="s">
        <v>67</v>
      </c>
      <c r="D62" s="9" t="s">
        <v>39</v>
      </c>
      <c r="E62" s="35">
        <f t="shared" ref="E62:BD62" si="7">E28-E60+E61</f>
        <v>0</v>
      </c>
      <c r="F62" s="35">
        <f t="shared" si="7"/>
        <v>-3.6265109999999996E-2</v>
      </c>
      <c r="G62" s="35">
        <f t="shared" si="7"/>
        <v>-3.545921866666666E-2</v>
      </c>
      <c r="H62" s="35">
        <f t="shared" si="7"/>
        <v>-3.4653327333333324E-2</v>
      </c>
      <c r="I62" s="35">
        <f t="shared" si="7"/>
        <v>-3.3847435999999988E-2</v>
      </c>
      <c r="J62" s="35">
        <f t="shared" si="7"/>
        <v>-3.3041544666666652E-2</v>
      </c>
      <c r="K62" s="35">
        <f t="shared" si="7"/>
        <v>-3.2235653333333315E-2</v>
      </c>
      <c r="L62" s="35">
        <f t="shared" si="7"/>
        <v>-3.1429761999999979E-2</v>
      </c>
      <c r="M62" s="35">
        <f t="shared" si="7"/>
        <v>-3.0623870666666646E-2</v>
      </c>
      <c r="N62" s="35">
        <f t="shared" si="7"/>
        <v>-2.9817979333333314E-2</v>
      </c>
      <c r="O62" s="35">
        <f t="shared" si="7"/>
        <v>-2.9012087999999981E-2</v>
      </c>
      <c r="P62" s="35">
        <f t="shared" si="7"/>
        <v>-2.8206196666666648E-2</v>
      </c>
      <c r="Q62" s="35">
        <f t="shared" si="7"/>
        <v>-2.7400305333333316E-2</v>
      </c>
      <c r="R62" s="35">
        <f t="shared" si="7"/>
        <v>-2.6594413999999983E-2</v>
      </c>
      <c r="S62" s="35">
        <f t="shared" si="7"/>
        <v>-2.578852266666665E-2</v>
      </c>
      <c r="T62" s="35">
        <f t="shared" si="7"/>
        <v>-2.4982631333333317E-2</v>
      </c>
      <c r="U62" s="35">
        <f t="shared" si="7"/>
        <v>-2.4176739999999985E-2</v>
      </c>
      <c r="V62" s="35">
        <f t="shared" si="7"/>
        <v>-2.3370848666666652E-2</v>
      </c>
      <c r="W62" s="35">
        <f t="shared" si="7"/>
        <v>-2.2564957333333319E-2</v>
      </c>
      <c r="X62" s="35">
        <f t="shared" si="7"/>
        <v>-2.1759065999999987E-2</v>
      </c>
      <c r="Y62" s="35">
        <f t="shared" si="7"/>
        <v>-2.0953174666666654E-2</v>
      </c>
      <c r="Z62" s="35">
        <f t="shared" si="7"/>
        <v>-2.0147283333333321E-2</v>
      </c>
      <c r="AA62" s="35">
        <f t="shared" si="7"/>
        <v>-1.9341391999999989E-2</v>
      </c>
      <c r="AB62" s="35">
        <f t="shared" si="7"/>
        <v>-1.8535500666666656E-2</v>
      </c>
      <c r="AC62" s="35">
        <f t="shared" si="7"/>
        <v>-1.7729609333333323E-2</v>
      </c>
      <c r="AD62" s="35">
        <f t="shared" si="7"/>
        <v>-1.692371799999999E-2</v>
      </c>
      <c r="AE62" s="35">
        <f t="shared" si="7"/>
        <v>-1.6117826666666658E-2</v>
      </c>
      <c r="AF62" s="35">
        <f t="shared" si="7"/>
        <v>-1.5311935333333325E-2</v>
      </c>
      <c r="AG62" s="35">
        <f t="shared" si="7"/>
        <v>-1.4506043999999992E-2</v>
      </c>
      <c r="AH62" s="35">
        <f t="shared" si="7"/>
        <v>-1.370015266666666E-2</v>
      </c>
      <c r="AI62" s="35">
        <f t="shared" si="7"/>
        <v>-1.2894261333333327E-2</v>
      </c>
      <c r="AJ62" s="35">
        <f t="shared" si="7"/>
        <v>-1.2088369999999994E-2</v>
      </c>
      <c r="AK62" s="35">
        <f t="shared" si="7"/>
        <v>-1.1282478666666661E-2</v>
      </c>
      <c r="AL62" s="35">
        <f t="shared" si="7"/>
        <v>-1.0476587333333329E-2</v>
      </c>
      <c r="AM62" s="35">
        <f t="shared" si="7"/>
        <v>-9.670695999999996E-3</v>
      </c>
      <c r="AN62" s="35">
        <f t="shared" si="7"/>
        <v>-8.8648046666666633E-3</v>
      </c>
      <c r="AO62" s="35">
        <f t="shared" si="7"/>
        <v>-8.0589133333333306E-3</v>
      </c>
      <c r="AP62" s="35">
        <f t="shared" si="7"/>
        <v>-7.253021999999997E-3</v>
      </c>
      <c r="AQ62" s="35">
        <f t="shared" si="7"/>
        <v>-6.4471306666666634E-3</v>
      </c>
      <c r="AR62" s="35">
        <f t="shared" si="7"/>
        <v>-5.6412393333333298E-3</v>
      </c>
      <c r="AS62" s="35">
        <f t="shared" si="7"/>
        <v>-4.8353479999999963E-3</v>
      </c>
      <c r="AT62" s="35">
        <f t="shared" si="7"/>
        <v>-4.0294566666666627E-3</v>
      </c>
      <c r="AU62" s="35">
        <f t="shared" si="7"/>
        <v>-3.2235653333333295E-3</v>
      </c>
      <c r="AV62" s="35">
        <f t="shared" si="7"/>
        <v>-2.4176739999999964E-3</v>
      </c>
      <c r="AW62" s="35">
        <f t="shared" si="7"/>
        <v>-1.6117826666666633E-3</v>
      </c>
      <c r="AX62" s="35">
        <f t="shared" si="7"/>
        <v>-8.0589133333333E-4</v>
      </c>
      <c r="AY62" s="35">
        <f t="shared" si="7"/>
        <v>3.2526065174565133E-18</v>
      </c>
      <c r="AZ62" s="35">
        <f t="shared" si="7"/>
        <v>3.2526065174565133E-18</v>
      </c>
      <c r="BA62" s="35">
        <f t="shared" si="7"/>
        <v>3.2526065174565133E-18</v>
      </c>
      <c r="BB62" s="35">
        <f t="shared" si="7"/>
        <v>3.2526065174565133E-18</v>
      </c>
      <c r="BC62" s="35">
        <f t="shared" si="7"/>
        <v>3.2526065174565133E-18</v>
      </c>
      <c r="BD62" s="35">
        <f t="shared" si="7"/>
        <v>3.2526065174565133E-18</v>
      </c>
    </row>
    <row r="63" spans="1:56" ht="16.5" collapsed="1" x14ac:dyDescent="0.3">
      <c r="A63" s="113"/>
      <c r="B63" s="9" t="s">
        <v>8</v>
      </c>
      <c r="C63" s="11" t="s">
        <v>66</v>
      </c>
      <c r="D63" s="9" t="s">
        <v>39</v>
      </c>
      <c r="E63" s="35">
        <f>AVERAGE(E61:E62)*'Fixed data'!$C$3</f>
        <v>0</v>
      </c>
      <c r="F63" s="35">
        <f>AVERAGE(F61:F62)*'Fixed data'!$C$3</f>
        <v>-7.2530219999999989E-4</v>
      </c>
      <c r="G63" s="35">
        <f>AVERAGE(G61:G62)*'Fixed data'!$C$3</f>
        <v>-1.4344865733333331E-3</v>
      </c>
      <c r="H63" s="35">
        <f>AVERAGE(H61:H62)*'Fixed data'!$C$3</f>
        <v>-1.4022509199999996E-3</v>
      </c>
      <c r="I63" s="35">
        <f>AVERAGE(I61:I62)*'Fixed data'!$C$3</f>
        <v>-1.3700152666666662E-3</v>
      </c>
      <c r="J63" s="35">
        <f>AVERAGE(J61:J62)*'Fixed data'!$C$3</f>
        <v>-1.3377796133333328E-3</v>
      </c>
      <c r="K63" s="35">
        <f>AVERAGE(K61:K62)*'Fixed data'!$C$3</f>
        <v>-1.3055439599999994E-3</v>
      </c>
      <c r="L63" s="35">
        <f>AVERAGE(L61:L62)*'Fixed data'!$C$3</f>
        <v>-1.2733083066666659E-3</v>
      </c>
      <c r="M63" s="35">
        <f>AVERAGE(M61:M62)*'Fixed data'!$C$3</f>
        <v>-1.2410726533333325E-3</v>
      </c>
      <c r="N63" s="35">
        <f>AVERAGE(N61:N62)*'Fixed data'!$C$3</f>
        <v>-1.2088369999999993E-3</v>
      </c>
      <c r="O63" s="35">
        <f>AVERAGE(O61:O62)*'Fixed data'!$C$3</f>
        <v>-1.1766013466666659E-3</v>
      </c>
      <c r="P63" s="35">
        <f>AVERAGE(P61:P62)*'Fixed data'!$C$3</f>
        <v>-1.1443656933333326E-3</v>
      </c>
      <c r="Q63" s="35">
        <f>AVERAGE(Q61:Q62)*'Fixed data'!$C$3</f>
        <v>-1.1121300399999992E-3</v>
      </c>
      <c r="R63" s="35">
        <f>AVERAGE(R61:R62)*'Fixed data'!$C$3</f>
        <v>-1.079894386666666E-3</v>
      </c>
      <c r="S63" s="35">
        <f>AVERAGE(S61:S62)*'Fixed data'!$C$3</f>
        <v>-1.0476587333333326E-3</v>
      </c>
      <c r="T63" s="35">
        <f>AVERAGE(T61:T62)*'Fixed data'!$C$3</f>
        <v>-1.0154230799999994E-3</v>
      </c>
      <c r="U63" s="35">
        <f>AVERAGE(U61:U62)*'Fixed data'!$C$3</f>
        <v>-9.8318742666666592E-4</v>
      </c>
      <c r="V63" s="35">
        <f>AVERAGE(V61:V62)*'Fixed data'!$C$3</f>
        <v>-9.5095177333333282E-4</v>
      </c>
      <c r="W63" s="35">
        <f>AVERAGE(W61:W62)*'Fixed data'!$C$3</f>
        <v>-9.1871611999999939E-4</v>
      </c>
      <c r="X63" s="35">
        <f>AVERAGE(X61:X62)*'Fixed data'!$C$3</f>
        <v>-8.8648046666666618E-4</v>
      </c>
      <c r="Y63" s="35">
        <f>AVERAGE(Y61:Y62)*'Fixed data'!$C$3</f>
        <v>-8.5424481333333275E-4</v>
      </c>
      <c r="Z63" s="35">
        <f>AVERAGE(Z61:Z62)*'Fixed data'!$C$3</f>
        <v>-8.2200915999999964E-4</v>
      </c>
      <c r="AA63" s="35">
        <f>AVERAGE(AA61:AA62)*'Fixed data'!$C$3</f>
        <v>-7.897735066666661E-4</v>
      </c>
      <c r="AB63" s="35">
        <f>AVERAGE(AB61:AB62)*'Fixed data'!$C$3</f>
        <v>-7.57537853333333E-4</v>
      </c>
      <c r="AC63" s="35">
        <f>AVERAGE(AC61:AC62)*'Fixed data'!$C$3</f>
        <v>-7.2530219999999957E-4</v>
      </c>
      <c r="AD63" s="35">
        <f>AVERAGE(AD61:AD62)*'Fixed data'!$C$3</f>
        <v>-6.9306654666666636E-4</v>
      </c>
      <c r="AE63" s="35">
        <f>AVERAGE(AE61:AE62)*'Fixed data'!$C$3</f>
        <v>-6.6083089333333293E-4</v>
      </c>
      <c r="AF63" s="35">
        <f>AVERAGE(AF61:AF62)*'Fixed data'!$C$3</f>
        <v>-6.2859523999999971E-4</v>
      </c>
      <c r="AG63" s="35">
        <f>AVERAGE(AG61:AG62)*'Fixed data'!$C$3</f>
        <v>-5.9635958666666639E-4</v>
      </c>
      <c r="AH63" s="35">
        <f>AVERAGE(AH61:AH62)*'Fixed data'!$C$3</f>
        <v>-5.6412393333333307E-4</v>
      </c>
      <c r="AI63" s="35">
        <f>AVERAGE(AI61:AI62)*'Fixed data'!$C$3</f>
        <v>-5.3188827999999975E-4</v>
      </c>
      <c r="AJ63" s="35">
        <f>AVERAGE(AJ61:AJ62)*'Fixed data'!$C$3</f>
        <v>-4.9965262666666643E-4</v>
      </c>
      <c r="AK63" s="35">
        <f>AVERAGE(AK61:AK62)*'Fixed data'!$C$3</f>
        <v>-4.6741697333333311E-4</v>
      </c>
      <c r="AL63" s="35">
        <f>AVERAGE(AL61:AL62)*'Fixed data'!$C$3</f>
        <v>-4.3518131999999978E-4</v>
      </c>
      <c r="AM63" s="35">
        <f>AVERAGE(AM61:AM62)*'Fixed data'!$C$3</f>
        <v>-4.0294566666666652E-4</v>
      </c>
      <c r="AN63" s="35">
        <f>AVERAGE(AN61:AN62)*'Fixed data'!$C$3</f>
        <v>-3.707100133333332E-4</v>
      </c>
      <c r="AO63" s="35">
        <f>AVERAGE(AO61:AO62)*'Fixed data'!$C$3</f>
        <v>-3.3847435999999987E-4</v>
      </c>
      <c r="AP63" s="35">
        <f>AVERAGE(AP61:AP62)*'Fixed data'!$C$3</f>
        <v>-3.0623870666666655E-4</v>
      </c>
      <c r="AQ63" s="35">
        <f>AVERAGE(AQ61:AQ62)*'Fixed data'!$C$3</f>
        <v>-2.7400305333333318E-4</v>
      </c>
      <c r="AR63" s="35">
        <f>AVERAGE(AR61:AR62)*'Fixed data'!$C$3</f>
        <v>-2.4176739999999988E-4</v>
      </c>
      <c r="AS63" s="35">
        <f>AVERAGE(AS61:AS62)*'Fixed data'!$C$3</f>
        <v>-2.0953174666666651E-4</v>
      </c>
      <c r="AT63" s="35">
        <f>AVERAGE(AT61:AT62)*'Fixed data'!$C$3</f>
        <v>-1.7729609333333319E-4</v>
      </c>
      <c r="AU63" s="35">
        <f>AVERAGE(AU61:AU62)*'Fixed data'!$C$3</f>
        <v>-1.4506043999999987E-4</v>
      </c>
      <c r="AV63" s="35">
        <f>AVERAGE(AV61:AV62)*'Fixed data'!$C$3</f>
        <v>-1.1282478666666652E-4</v>
      </c>
      <c r="AW63" s="35">
        <f>AVERAGE(AW61:AW62)*'Fixed data'!$C$3</f>
        <v>-8.0589133333333209E-5</v>
      </c>
      <c r="AX63" s="35">
        <f>AVERAGE(AX61:AX62)*'Fixed data'!$C$3</f>
        <v>-4.8353479999999867E-5</v>
      </c>
      <c r="AY63" s="35">
        <f>AVERAGE(AY61:AY62)*'Fixed data'!$C$3</f>
        <v>-1.6117826666666535E-5</v>
      </c>
      <c r="AZ63" s="35">
        <f>AVERAGE(AZ61:AZ62)*'Fixed data'!$C$3</f>
        <v>1.3010426069826053E-19</v>
      </c>
      <c r="BA63" s="35">
        <f>AVERAGE(BA61:BA62)*'Fixed data'!$C$3</f>
        <v>1.3010426069826053E-19</v>
      </c>
      <c r="BB63" s="35">
        <f>AVERAGE(BB61:BB62)*'Fixed data'!$C$3</f>
        <v>1.3010426069826053E-19</v>
      </c>
      <c r="BC63" s="35">
        <f>AVERAGE(BC61:BC62)*'Fixed data'!$C$3</f>
        <v>1.3010426069826053E-19</v>
      </c>
      <c r="BD63" s="35">
        <f>AVERAGE(BD61:BD62)*'Fixed data'!$C$3</f>
        <v>1.3010426069826053E-19</v>
      </c>
    </row>
    <row r="64" spans="1:56" ht="15.75" thickBot="1" x14ac:dyDescent="0.35">
      <c r="A64" s="112"/>
      <c r="B64" s="12" t="s">
        <v>92</v>
      </c>
      <c r="C64" s="12" t="s">
        <v>44</v>
      </c>
      <c r="D64" s="12" t="s">
        <v>39</v>
      </c>
      <c r="E64" s="53">
        <f t="shared" ref="E64:BD64" si="8">E29+E60+E63</f>
        <v>0</v>
      </c>
      <c r="F64" s="53">
        <f t="shared" si="8"/>
        <v>-1.6267492200000004E-2</v>
      </c>
      <c r="G64" s="53">
        <f t="shared" si="8"/>
        <v>-2.2403779066666662E-3</v>
      </c>
      <c r="H64" s="53">
        <f t="shared" si="8"/>
        <v>-2.2081422533333328E-3</v>
      </c>
      <c r="I64" s="53">
        <f t="shared" si="8"/>
        <v>-2.1759065999999994E-3</v>
      </c>
      <c r="J64" s="53">
        <f t="shared" si="8"/>
        <v>-2.1436709466666659E-3</v>
      </c>
      <c r="K64" s="53">
        <f t="shared" si="8"/>
        <v>-2.1114352933333325E-3</v>
      </c>
      <c r="L64" s="53">
        <f t="shared" si="8"/>
        <v>-2.0791996399999991E-3</v>
      </c>
      <c r="M64" s="53">
        <f t="shared" si="8"/>
        <v>-2.0469639866666656E-3</v>
      </c>
      <c r="N64" s="53">
        <f t="shared" si="8"/>
        <v>-2.0147283333333326E-3</v>
      </c>
      <c r="O64" s="53">
        <f t="shared" si="8"/>
        <v>-1.9824926799999992E-3</v>
      </c>
      <c r="P64" s="53">
        <f t="shared" si="8"/>
        <v>-1.9502570266666658E-3</v>
      </c>
      <c r="Q64" s="53">
        <f t="shared" si="8"/>
        <v>-1.9180213733333324E-3</v>
      </c>
      <c r="R64" s="53">
        <f t="shared" si="8"/>
        <v>-1.8857857199999994E-3</v>
      </c>
      <c r="S64" s="53">
        <f t="shared" si="8"/>
        <v>-1.8535500666666659E-3</v>
      </c>
      <c r="T64" s="53">
        <f t="shared" si="8"/>
        <v>-1.8213144133333325E-3</v>
      </c>
      <c r="U64" s="53">
        <f t="shared" si="8"/>
        <v>-1.7890787599999991E-3</v>
      </c>
      <c r="V64" s="53">
        <f t="shared" si="8"/>
        <v>-1.7568431066666661E-3</v>
      </c>
      <c r="W64" s="53">
        <f t="shared" si="8"/>
        <v>-1.7246074533333326E-3</v>
      </c>
      <c r="X64" s="53">
        <f t="shared" si="8"/>
        <v>-1.6923717999999994E-3</v>
      </c>
      <c r="Y64" s="53">
        <f t="shared" si="8"/>
        <v>-1.660136146666666E-3</v>
      </c>
      <c r="Z64" s="53">
        <f t="shared" si="8"/>
        <v>-1.6279004933333328E-3</v>
      </c>
      <c r="AA64" s="53">
        <f t="shared" si="8"/>
        <v>-1.5956648399999994E-3</v>
      </c>
      <c r="AB64" s="53">
        <f t="shared" si="8"/>
        <v>-1.5634291866666664E-3</v>
      </c>
      <c r="AC64" s="53">
        <f t="shared" si="8"/>
        <v>-1.5311935333333329E-3</v>
      </c>
      <c r="AD64" s="53">
        <f t="shared" si="8"/>
        <v>-1.4989578799999995E-3</v>
      </c>
      <c r="AE64" s="53">
        <f t="shared" si="8"/>
        <v>-1.4667222266666661E-3</v>
      </c>
      <c r="AF64" s="53">
        <f t="shared" si="8"/>
        <v>-1.4344865733333331E-3</v>
      </c>
      <c r="AG64" s="53">
        <f t="shared" si="8"/>
        <v>-1.4022509199999996E-3</v>
      </c>
      <c r="AH64" s="53">
        <f t="shared" si="8"/>
        <v>-1.3700152666666662E-3</v>
      </c>
      <c r="AI64" s="53">
        <f t="shared" si="8"/>
        <v>-1.337779613333333E-3</v>
      </c>
      <c r="AJ64" s="53">
        <f t="shared" si="8"/>
        <v>-1.3055439599999998E-3</v>
      </c>
      <c r="AK64" s="53">
        <f t="shared" si="8"/>
        <v>-1.2733083066666664E-3</v>
      </c>
      <c r="AL64" s="53">
        <f t="shared" si="8"/>
        <v>-1.2410726533333329E-3</v>
      </c>
      <c r="AM64" s="53">
        <f t="shared" si="8"/>
        <v>-1.2088369999999997E-3</v>
      </c>
      <c r="AN64" s="53">
        <f t="shared" si="8"/>
        <v>-1.1766013466666665E-3</v>
      </c>
      <c r="AO64" s="53">
        <f t="shared" si="8"/>
        <v>-1.1443656933333331E-3</v>
      </c>
      <c r="AP64" s="53">
        <f t="shared" si="8"/>
        <v>-1.1121300399999999E-3</v>
      </c>
      <c r="AQ64" s="53">
        <f t="shared" si="8"/>
        <v>-1.0798943866666664E-3</v>
      </c>
      <c r="AR64" s="53">
        <f t="shared" si="8"/>
        <v>-1.0476587333333332E-3</v>
      </c>
      <c r="AS64" s="53">
        <f t="shared" si="8"/>
        <v>-1.0154230799999998E-3</v>
      </c>
      <c r="AT64" s="53">
        <f t="shared" si="8"/>
        <v>-9.8318742666666636E-4</v>
      </c>
      <c r="AU64" s="53">
        <f t="shared" si="8"/>
        <v>-9.5095177333333314E-4</v>
      </c>
      <c r="AV64" s="53">
        <f t="shared" si="8"/>
        <v>-9.1871611999999971E-4</v>
      </c>
      <c r="AW64" s="53">
        <f t="shared" si="8"/>
        <v>-8.864804666666665E-4</v>
      </c>
      <c r="AX64" s="53">
        <f t="shared" si="8"/>
        <v>-8.5424481333333307E-4</v>
      </c>
      <c r="AY64" s="53">
        <f t="shared" si="8"/>
        <v>-8.2200915999999975E-4</v>
      </c>
      <c r="AZ64" s="53">
        <f t="shared" si="8"/>
        <v>1.3010426069826053E-19</v>
      </c>
      <c r="BA64" s="53">
        <f t="shared" si="8"/>
        <v>1.3010426069826053E-19</v>
      </c>
      <c r="BB64" s="53">
        <f t="shared" si="8"/>
        <v>1.3010426069826053E-19</v>
      </c>
      <c r="BC64" s="53">
        <f t="shared" si="8"/>
        <v>1.3010426069826053E-19</v>
      </c>
      <c r="BD64" s="53">
        <f t="shared" si="8"/>
        <v>1.3010426069826053E-19</v>
      </c>
    </row>
    <row r="65" spans="1:56" ht="12.75" customHeight="1" x14ac:dyDescent="0.3">
      <c r="A65" s="188" t="s">
        <v>227</v>
      </c>
      <c r="B65" s="9" t="s">
        <v>35</v>
      </c>
      <c r="D65" s="4" t="s">
        <v>39</v>
      </c>
      <c r="E65" s="35">
        <f>'Fixed data'!$G$6*E86/1000000</f>
        <v>0</v>
      </c>
      <c r="F65" s="35">
        <f>'Fixed data'!$G$6*F86/1000000</f>
        <v>1.8259787020185516E-3</v>
      </c>
      <c r="G65" s="35">
        <f>'Fixed data'!$G$6*G86/1000000</f>
        <v>1.8259787020185516E-3</v>
      </c>
      <c r="H65" s="35">
        <f>'Fixed data'!$G$6*H86/1000000</f>
        <v>1.8259787020185516E-3</v>
      </c>
      <c r="I65" s="35">
        <f>'Fixed data'!$G$6*I86/1000000</f>
        <v>1.8259787020185516E-3</v>
      </c>
      <c r="J65" s="35">
        <f>'Fixed data'!$G$6*J86/1000000</f>
        <v>1.8259787020185516E-3</v>
      </c>
      <c r="K65" s="35">
        <f>'Fixed data'!$G$6*K86/1000000</f>
        <v>1.8259787020185516E-3</v>
      </c>
      <c r="L65" s="35">
        <f>'Fixed data'!$G$6*L86/1000000</f>
        <v>1.8259787020185516E-3</v>
      </c>
      <c r="M65" s="35">
        <f>'Fixed data'!$G$6*M86/1000000</f>
        <v>1.8259787020185516E-3</v>
      </c>
      <c r="N65" s="35">
        <f>'Fixed data'!$G$6*N86/1000000</f>
        <v>1.8259787020185516E-3</v>
      </c>
      <c r="O65" s="35">
        <f>'Fixed data'!$G$6*O86/1000000</f>
        <v>1.8259787020185516E-3</v>
      </c>
      <c r="P65" s="35">
        <f>'Fixed data'!$G$6*P86/1000000</f>
        <v>1.8259787020185516E-3</v>
      </c>
      <c r="Q65" s="35">
        <f>'Fixed data'!$G$6*Q86/1000000</f>
        <v>1.8259787020185516E-3</v>
      </c>
      <c r="R65" s="35">
        <f>'Fixed data'!$G$6*R86/1000000</f>
        <v>1.8259787020185516E-3</v>
      </c>
      <c r="S65" s="35">
        <f>'Fixed data'!$G$6*S86/1000000</f>
        <v>1.8259787020185516E-3</v>
      </c>
      <c r="T65" s="35">
        <f>'Fixed data'!$G$6*T86/1000000</f>
        <v>1.8259787020185516E-3</v>
      </c>
      <c r="U65" s="35">
        <f>'Fixed data'!$G$6*U86/1000000</f>
        <v>1.8259787020185516E-3</v>
      </c>
      <c r="V65" s="35">
        <f>'Fixed data'!$G$6*V86/1000000</f>
        <v>1.8259787020185516E-3</v>
      </c>
      <c r="W65" s="35">
        <f>'Fixed data'!$G$6*W86/1000000</f>
        <v>1.8259787020185516E-3</v>
      </c>
      <c r="X65" s="35">
        <f>'Fixed data'!$G$6*X86/1000000</f>
        <v>1.8259787020185516E-3</v>
      </c>
      <c r="Y65" s="35">
        <f>'Fixed data'!$G$6*Y86/1000000</f>
        <v>1.8259787020185516E-3</v>
      </c>
      <c r="Z65" s="35">
        <f>'Fixed data'!$G$6*Z86/1000000</f>
        <v>1.8259787020185516E-3</v>
      </c>
      <c r="AA65" s="35">
        <f>'Fixed data'!$G$6*AA86/1000000</f>
        <v>1.8259787020185516E-3</v>
      </c>
      <c r="AB65" s="35">
        <f>'Fixed data'!$G$6*AB86/1000000</f>
        <v>1.8259787020185516E-3</v>
      </c>
      <c r="AC65" s="35">
        <f>'Fixed data'!$G$6*AC86/1000000</f>
        <v>1.8259787020185516E-3</v>
      </c>
      <c r="AD65" s="35">
        <f>'Fixed data'!$G$6*AD86/1000000</f>
        <v>1.8259787020185516E-3</v>
      </c>
      <c r="AE65" s="35">
        <f>'Fixed data'!$G$6*AE86/1000000</f>
        <v>1.8259787020185516E-3</v>
      </c>
      <c r="AF65" s="35">
        <f>'Fixed data'!$G$6*AF86/1000000</f>
        <v>1.8259787020185516E-3</v>
      </c>
      <c r="AG65" s="35">
        <f>'Fixed data'!$G$6*AG86/1000000</f>
        <v>1.8259787020185516E-3</v>
      </c>
      <c r="AH65" s="35">
        <f>'Fixed data'!$G$6*AH86/1000000</f>
        <v>1.8259787020185516E-3</v>
      </c>
      <c r="AI65" s="35">
        <f>'Fixed data'!$G$6*AI86/1000000</f>
        <v>1.8259787020185516E-3</v>
      </c>
      <c r="AJ65" s="35">
        <f>'Fixed data'!$G$6*AJ86/1000000</f>
        <v>1.8259787020185516E-3</v>
      </c>
      <c r="AK65" s="35">
        <f>'Fixed data'!$G$6*AK86/1000000</f>
        <v>1.8259787020185516E-3</v>
      </c>
      <c r="AL65" s="35">
        <f>'Fixed data'!$G$6*AL86/1000000</f>
        <v>1.8259787020185516E-3</v>
      </c>
      <c r="AM65" s="35">
        <f>'Fixed data'!$G$6*AM86/1000000</f>
        <v>1.8259787020185516E-3</v>
      </c>
      <c r="AN65" s="35">
        <f>'Fixed data'!$G$6*AN86/1000000</f>
        <v>1.8259787020185516E-3</v>
      </c>
      <c r="AO65" s="35">
        <f>'Fixed data'!$G$6*AO86/1000000</f>
        <v>1.8259787020185516E-3</v>
      </c>
      <c r="AP65" s="35">
        <f>'Fixed data'!$G$6*AP86/1000000</f>
        <v>1.8259787020185516E-3</v>
      </c>
      <c r="AQ65" s="35">
        <f>'Fixed data'!$G$6*AQ86/1000000</f>
        <v>1.8259787020185516E-3</v>
      </c>
      <c r="AR65" s="35">
        <f>'Fixed data'!$G$6*AR86/1000000</f>
        <v>1.8259787020185516E-3</v>
      </c>
      <c r="AS65" s="35">
        <f>'Fixed data'!$G$6*AS86/1000000</f>
        <v>1.8259787020185516E-3</v>
      </c>
      <c r="AT65" s="35">
        <f>'Fixed data'!$G$6*AT86/1000000</f>
        <v>1.8259787020185516E-3</v>
      </c>
      <c r="AU65" s="35">
        <f>'Fixed data'!$G$6*AU86/1000000</f>
        <v>1.8259787020185516E-3</v>
      </c>
      <c r="AV65" s="35">
        <f>'Fixed data'!$G$6*AV86/1000000</f>
        <v>1.8259787020185516E-3</v>
      </c>
      <c r="AW65" s="35">
        <f>'Fixed data'!$G$6*AW86/1000000</f>
        <v>1.8259787020185516E-3</v>
      </c>
      <c r="AX65" s="35">
        <f>'Fixed data'!$G$6*AX86/1000000</f>
        <v>1.8259787020185516E-3</v>
      </c>
      <c r="AY65" s="35">
        <f>'Fixed data'!$G$6*AY86/1000000</f>
        <v>1.8259787020185516E-3</v>
      </c>
      <c r="AZ65" s="35">
        <f>'Fixed data'!$G$6*AZ86/1000000</f>
        <v>1.8259787020185516E-3</v>
      </c>
      <c r="BA65" s="35">
        <f>'Fixed data'!$G$6*BA86/1000000</f>
        <v>1.8259787020185516E-3</v>
      </c>
      <c r="BB65" s="35">
        <f>'Fixed data'!$G$6*BB86/1000000</f>
        <v>1.8259787020185516E-3</v>
      </c>
      <c r="BC65" s="35">
        <f>'Fixed data'!$G$6*BC86/1000000</f>
        <v>1.8259787020185516E-3</v>
      </c>
      <c r="BD65" s="35">
        <f>'Fixed data'!$G$6*BD86/1000000</f>
        <v>1.8259787020185516E-3</v>
      </c>
    </row>
    <row r="66" spans="1:56" ht="15" customHeight="1" x14ac:dyDescent="0.3">
      <c r="A66" s="18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89"/>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89"/>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98</v>
      </c>
      <c r="C76" s="13"/>
      <c r="D76" s="13" t="s">
        <v>39</v>
      </c>
      <c r="E76" s="53">
        <f>SUM(E65:E75)</f>
        <v>0</v>
      </c>
      <c r="F76" s="53">
        <f t="shared" ref="F76:BD76" si="9">SUM(F65:F75)</f>
        <v>1.8259787020185516E-3</v>
      </c>
      <c r="G76" s="53">
        <f t="shared" si="9"/>
        <v>1.8259787020185516E-3</v>
      </c>
      <c r="H76" s="53">
        <f t="shared" si="9"/>
        <v>1.8259787020185516E-3</v>
      </c>
      <c r="I76" s="53">
        <f t="shared" si="9"/>
        <v>1.8259787020185516E-3</v>
      </c>
      <c r="J76" s="53">
        <f t="shared" si="9"/>
        <v>1.8259787020185516E-3</v>
      </c>
      <c r="K76" s="53">
        <f t="shared" si="9"/>
        <v>1.8259787020185516E-3</v>
      </c>
      <c r="L76" s="53">
        <f t="shared" si="9"/>
        <v>1.8259787020185516E-3</v>
      </c>
      <c r="M76" s="53">
        <f t="shared" si="9"/>
        <v>1.8259787020185516E-3</v>
      </c>
      <c r="N76" s="53">
        <f t="shared" si="9"/>
        <v>1.8259787020185516E-3</v>
      </c>
      <c r="O76" s="53">
        <f t="shared" si="9"/>
        <v>1.8259787020185516E-3</v>
      </c>
      <c r="P76" s="53">
        <f t="shared" si="9"/>
        <v>1.8259787020185516E-3</v>
      </c>
      <c r="Q76" s="53">
        <f t="shared" si="9"/>
        <v>1.8259787020185516E-3</v>
      </c>
      <c r="R76" s="53">
        <f t="shared" si="9"/>
        <v>1.8259787020185516E-3</v>
      </c>
      <c r="S76" s="53">
        <f t="shared" si="9"/>
        <v>1.8259787020185516E-3</v>
      </c>
      <c r="T76" s="53">
        <f t="shared" si="9"/>
        <v>1.8259787020185516E-3</v>
      </c>
      <c r="U76" s="53">
        <f t="shared" si="9"/>
        <v>1.8259787020185516E-3</v>
      </c>
      <c r="V76" s="53">
        <f t="shared" si="9"/>
        <v>1.8259787020185516E-3</v>
      </c>
      <c r="W76" s="53">
        <f t="shared" si="9"/>
        <v>1.8259787020185516E-3</v>
      </c>
      <c r="X76" s="53">
        <f t="shared" si="9"/>
        <v>1.8259787020185516E-3</v>
      </c>
      <c r="Y76" s="53">
        <f t="shared" si="9"/>
        <v>1.8259787020185516E-3</v>
      </c>
      <c r="Z76" s="53">
        <f t="shared" si="9"/>
        <v>1.8259787020185516E-3</v>
      </c>
      <c r="AA76" s="53">
        <f t="shared" si="9"/>
        <v>1.8259787020185516E-3</v>
      </c>
      <c r="AB76" s="53">
        <f t="shared" si="9"/>
        <v>1.8259787020185516E-3</v>
      </c>
      <c r="AC76" s="53">
        <f t="shared" si="9"/>
        <v>1.8259787020185516E-3</v>
      </c>
      <c r="AD76" s="53">
        <f t="shared" si="9"/>
        <v>1.8259787020185516E-3</v>
      </c>
      <c r="AE76" s="53">
        <f t="shared" si="9"/>
        <v>1.8259787020185516E-3</v>
      </c>
      <c r="AF76" s="53">
        <f t="shared" si="9"/>
        <v>1.8259787020185516E-3</v>
      </c>
      <c r="AG76" s="53">
        <f t="shared" si="9"/>
        <v>1.8259787020185516E-3</v>
      </c>
      <c r="AH76" s="53">
        <f t="shared" si="9"/>
        <v>1.8259787020185516E-3</v>
      </c>
      <c r="AI76" s="53">
        <f t="shared" si="9"/>
        <v>1.8259787020185516E-3</v>
      </c>
      <c r="AJ76" s="53">
        <f t="shared" si="9"/>
        <v>1.8259787020185516E-3</v>
      </c>
      <c r="AK76" s="53">
        <f t="shared" si="9"/>
        <v>1.8259787020185516E-3</v>
      </c>
      <c r="AL76" s="53">
        <f t="shared" si="9"/>
        <v>1.8259787020185516E-3</v>
      </c>
      <c r="AM76" s="53">
        <f t="shared" si="9"/>
        <v>1.8259787020185516E-3</v>
      </c>
      <c r="AN76" s="53">
        <f t="shared" si="9"/>
        <v>1.8259787020185516E-3</v>
      </c>
      <c r="AO76" s="53">
        <f t="shared" si="9"/>
        <v>1.8259787020185516E-3</v>
      </c>
      <c r="AP76" s="53">
        <f t="shared" si="9"/>
        <v>1.8259787020185516E-3</v>
      </c>
      <c r="AQ76" s="53">
        <f t="shared" si="9"/>
        <v>1.8259787020185516E-3</v>
      </c>
      <c r="AR76" s="53">
        <f t="shared" si="9"/>
        <v>1.8259787020185516E-3</v>
      </c>
      <c r="AS76" s="53">
        <f t="shared" si="9"/>
        <v>1.8259787020185516E-3</v>
      </c>
      <c r="AT76" s="53">
        <f t="shared" si="9"/>
        <v>1.8259787020185516E-3</v>
      </c>
      <c r="AU76" s="53">
        <f t="shared" si="9"/>
        <v>1.8259787020185516E-3</v>
      </c>
      <c r="AV76" s="53">
        <f t="shared" si="9"/>
        <v>1.8259787020185516E-3</v>
      </c>
      <c r="AW76" s="53">
        <f t="shared" si="9"/>
        <v>1.8259787020185516E-3</v>
      </c>
      <c r="AX76" s="53">
        <f t="shared" si="9"/>
        <v>1.8259787020185516E-3</v>
      </c>
      <c r="AY76" s="53">
        <f t="shared" si="9"/>
        <v>1.8259787020185516E-3</v>
      </c>
      <c r="AZ76" s="53">
        <f t="shared" si="9"/>
        <v>1.8259787020185516E-3</v>
      </c>
      <c r="BA76" s="53">
        <f t="shared" si="9"/>
        <v>1.8259787020185516E-3</v>
      </c>
      <c r="BB76" s="53">
        <f t="shared" si="9"/>
        <v>1.8259787020185516E-3</v>
      </c>
      <c r="BC76" s="53">
        <f t="shared" si="9"/>
        <v>1.8259787020185516E-3</v>
      </c>
      <c r="BD76" s="53">
        <f t="shared" si="9"/>
        <v>1.8259787020185516E-3</v>
      </c>
    </row>
    <row r="77" spans="1:56" x14ac:dyDescent="0.3">
      <c r="A77" s="74"/>
      <c r="B77" s="14" t="s">
        <v>16</v>
      </c>
      <c r="C77" s="14"/>
      <c r="D77" s="14" t="s">
        <v>39</v>
      </c>
      <c r="E77" s="54">
        <f>IF('Fixed data'!$G$19=FALSE,E64+E76,E64)</f>
        <v>0</v>
      </c>
      <c r="F77" s="54">
        <f>IF('Fixed data'!$G$19=FALSE,F64+F76,F64)</f>
        <v>-1.4441513497981453E-2</v>
      </c>
      <c r="G77" s="54">
        <f>IF('Fixed data'!$G$19=FALSE,G64+G76,G64)</f>
        <v>-4.1439920464811462E-4</v>
      </c>
      <c r="H77" s="54">
        <f>IF('Fixed data'!$G$19=FALSE,H64+H76,H64)</f>
        <v>-3.8216355131478119E-4</v>
      </c>
      <c r="I77" s="54">
        <f>IF('Fixed data'!$G$19=FALSE,I64+I76,I64)</f>
        <v>-3.4992789798144776E-4</v>
      </c>
      <c r="J77" s="54">
        <f>IF('Fixed data'!$G$19=FALSE,J64+J76,J64)</f>
        <v>-3.1769224464811433E-4</v>
      </c>
      <c r="K77" s="54">
        <f>IF('Fixed data'!$G$19=FALSE,K64+K76,K64)</f>
        <v>-2.854565913147809E-4</v>
      </c>
      <c r="L77" s="54">
        <f>IF('Fixed data'!$G$19=FALSE,L64+L76,L64)</f>
        <v>-2.5322093798144747E-4</v>
      </c>
      <c r="M77" s="54">
        <f>IF('Fixed data'!$G$19=FALSE,M64+M76,M64)</f>
        <v>-2.2098528464811404E-4</v>
      </c>
      <c r="N77" s="54">
        <f>IF('Fixed data'!$G$19=FALSE,N64+N76,N64)</f>
        <v>-1.8874963131478104E-4</v>
      </c>
      <c r="O77" s="54">
        <f>IF('Fixed data'!$G$19=FALSE,O64+O76,O64)</f>
        <v>-1.5651397798144761E-4</v>
      </c>
      <c r="P77" s="54">
        <f>IF('Fixed data'!$G$19=FALSE,P64+P76,P64)</f>
        <v>-1.2427832464811418E-4</v>
      </c>
      <c r="Q77" s="54">
        <f>IF('Fixed data'!$G$19=FALSE,Q64+Q76,Q64)</f>
        <v>-9.2042671314780753E-5</v>
      </c>
      <c r="R77" s="54">
        <f>IF('Fixed data'!$G$19=FALSE,R64+R76,R64)</f>
        <v>-5.9807017981447757E-5</v>
      </c>
      <c r="S77" s="54">
        <f>IF('Fixed data'!$G$19=FALSE,S64+S76,S64)</f>
        <v>-2.7571364648114327E-5</v>
      </c>
      <c r="T77" s="54">
        <f>IF('Fixed data'!$G$19=FALSE,T64+T76,T64)</f>
        <v>4.6642886852191028E-6</v>
      </c>
      <c r="U77" s="54">
        <f>IF('Fixed data'!$G$19=FALSE,U64+U76,U64)</f>
        <v>3.6899942018552533E-5</v>
      </c>
      <c r="V77" s="54">
        <f>IF('Fixed data'!$G$19=FALSE,V64+V76,V64)</f>
        <v>6.9135595351885529E-5</v>
      </c>
      <c r="W77" s="54">
        <f>IF('Fixed data'!$G$19=FALSE,W64+W76,W64)</f>
        <v>1.0137124868521896E-4</v>
      </c>
      <c r="X77" s="54">
        <f>IF('Fixed data'!$G$19=FALSE,X64+X76,X64)</f>
        <v>1.3360690201855217E-4</v>
      </c>
      <c r="Y77" s="54">
        <f>IF('Fixed data'!$G$19=FALSE,Y64+Y76,Y64)</f>
        <v>1.658425553518856E-4</v>
      </c>
      <c r="Z77" s="54">
        <f>IF('Fixed data'!$G$19=FALSE,Z64+Z76,Z64)</f>
        <v>1.9807820868521881E-4</v>
      </c>
      <c r="AA77" s="54">
        <f>IF('Fixed data'!$G$19=FALSE,AA64+AA76,AA64)</f>
        <v>2.3031386201855224E-4</v>
      </c>
      <c r="AB77" s="54">
        <f>IF('Fixed data'!$G$19=FALSE,AB64+AB76,AB64)</f>
        <v>2.6254951535188524E-4</v>
      </c>
      <c r="AC77" s="54">
        <f>IF('Fixed data'!$G$19=FALSE,AC64+AC76,AC64)</f>
        <v>2.9478516868521867E-4</v>
      </c>
      <c r="AD77" s="54">
        <f>IF('Fixed data'!$G$19=FALSE,AD64+AD76,AD64)</f>
        <v>3.270208220185521E-4</v>
      </c>
      <c r="AE77" s="54">
        <f>IF('Fixed data'!$G$19=FALSE,AE64+AE76,AE64)</f>
        <v>3.5925647535188553E-4</v>
      </c>
      <c r="AF77" s="54">
        <f>IF('Fixed data'!$G$19=FALSE,AF64+AF76,AF64)</f>
        <v>3.9149212868521853E-4</v>
      </c>
      <c r="AG77" s="54">
        <f>IF('Fixed data'!$G$19=FALSE,AG64+AG76,AG64)</f>
        <v>4.2372778201855196E-4</v>
      </c>
      <c r="AH77" s="54">
        <f>IF('Fixed data'!$G$19=FALSE,AH64+AH76,AH64)</f>
        <v>4.5596343535188539E-4</v>
      </c>
      <c r="AI77" s="54">
        <f>IF('Fixed data'!$G$19=FALSE,AI64+AI76,AI64)</f>
        <v>4.881990886852186E-4</v>
      </c>
      <c r="AJ77" s="54">
        <f>IF('Fixed data'!$G$19=FALSE,AJ64+AJ76,AJ64)</f>
        <v>5.2043474201855181E-4</v>
      </c>
      <c r="AK77" s="54">
        <f>IF('Fixed data'!$G$19=FALSE,AK64+AK76,AK64)</f>
        <v>5.5267039535188524E-4</v>
      </c>
      <c r="AL77" s="54">
        <f>IF('Fixed data'!$G$19=FALSE,AL64+AL76,AL64)</f>
        <v>5.8490604868521867E-4</v>
      </c>
      <c r="AM77" s="54">
        <f>IF('Fixed data'!$G$19=FALSE,AM64+AM76,AM64)</f>
        <v>6.1714170201855188E-4</v>
      </c>
      <c r="AN77" s="54">
        <f>IF('Fixed data'!$G$19=FALSE,AN64+AN76,AN64)</f>
        <v>6.493773553518851E-4</v>
      </c>
      <c r="AO77" s="54">
        <f>IF('Fixed data'!$G$19=FALSE,AO64+AO76,AO64)</f>
        <v>6.8161300868521853E-4</v>
      </c>
      <c r="AP77" s="54">
        <f>IF('Fixed data'!$G$19=FALSE,AP64+AP76,AP64)</f>
        <v>7.1384866201855174E-4</v>
      </c>
      <c r="AQ77" s="54">
        <f>IF('Fixed data'!$G$19=FALSE,AQ64+AQ76,AQ64)</f>
        <v>7.4608431535188517E-4</v>
      </c>
      <c r="AR77" s="54">
        <f>IF('Fixed data'!$G$19=FALSE,AR64+AR76,AR64)</f>
        <v>7.7831996868521838E-4</v>
      </c>
      <c r="AS77" s="54">
        <f>IF('Fixed data'!$G$19=FALSE,AS64+AS76,AS64)</f>
        <v>8.1055562201855181E-4</v>
      </c>
      <c r="AT77" s="54">
        <f>IF('Fixed data'!$G$19=FALSE,AT64+AT76,AT64)</f>
        <v>8.4279127535188524E-4</v>
      </c>
      <c r="AU77" s="54">
        <f>IF('Fixed data'!$G$19=FALSE,AU64+AU76,AU64)</f>
        <v>8.7502692868521846E-4</v>
      </c>
      <c r="AV77" s="54">
        <f>IF('Fixed data'!$G$19=FALSE,AV64+AV76,AV64)</f>
        <v>9.0726258201855189E-4</v>
      </c>
      <c r="AW77" s="54">
        <f>IF('Fixed data'!$G$19=FALSE,AW64+AW76,AW64)</f>
        <v>9.394982353518851E-4</v>
      </c>
      <c r="AX77" s="54">
        <f>IF('Fixed data'!$G$19=FALSE,AX64+AX76,AX64)</f>
        <v>9.7173388868521853E-4</v>
      </c>
      <c r="AY77" s="54">
        <f>IF('Fixed data'!$G$19=FALSE,AY64+AY76,AY64)</f>
        <v>1.003969542018552E-3</v>
      </c>
      <c r="AZ77" s="54">
        <f>IF('Fixed data'!$G$19=FALSE,AZ64+AZ76,AZ64)</f>
        <v>1.8259787020185518E-3</v>
      </c>
      <c r="BA77" s="54">
        <f>IF('Fixed data'!$G$19=FALSE,BA64+BA76,BA64)</f>
        <v>1.8259787020185518E-3</v>
      </c>
      <c r="BB77" s="54">
        <f>IF('Fixed data'!$G$19=FALSE,BB64+BB76,BB64)</f>
        <v>1.8259787020185518E-3</v>
      </c>
      <c r="BC77" s="54">
        <f>IF('Fixed data'!$G$19=FALSE,BC64+BC76,BC64)</f>
        <v>1.8259787020185518E-3</v>
      </c>
      <c r="BD77" s="54">
        <f>IF('Fixed data'!$G$19=FALSE,BD64+BD76,BD64)</f>
        <v>1.8259787020185518E-3</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-1.3481307379851528E-2</v>
      </c>
      <c r="G80" s="55">
        <f t="shared" si="10"/>
        <v>-3.7376433986699702E-4</v>
      </c>
      <c r="H80" s="55">
        <f t="shared" si="10"/>
        <v>-3.3303345650295062E-4</v>
      </c>
      <c r="I80" s="55">
        <f t="shared" si="10"/>
        <v>-2.9462990043558615E-4</v>
      </c>
      <c r="J80" s="55">
        <f t="shared" si="10"/>
        <v>-2.5844284571281722E-4</v>
      </c>
      <c r="K80" s="55">
        <f t="shared" si="10"/>
        <v>-2.2436630044103299E-4</v>
      </c>
      <c r="L80" s="55">
        <f t="shared" si="10"/>
        <v>-1.9229890657902968E-4</v>
      </c>
      <c r="M80" s="55">
        <f t="shared" si="10"/>
        <v>-1.6214374774445932E-4</v>
      </c>
      <c r="N80" s="55">
        <f t="shared" si="10"/>
        <v>-1.3380816471983143E-4</v>
      </c>
      <c r="O80" s="55">
        <f t="shared" si="10"/>
        <v>-1.0720357835710652E-4</v>
      </c>
      <c r="P80" s="55">
        <f t="shared" si="10"/>
        <v>-8.224531959147615E-5</v>
      </c>
      <c r="Q80" s="55">
        <f t="shared" si="10"/>
        <v>-5.8852466286026878E-5</v>
      </c>
      <c r="R80" s="55">
        <f t="shared" si="10"/>
        <v>-3.6947686639687969E-5</v>
      </c>
      <c r="S80" s="55">
        <f t="shared" si="10"/>
        <v>-1.6457088901143037E-5</v>
      </c>
      <c r="T80" s="55">
        <f t="shared" si="10"/>
        <v>2.6899228587102498E-6</v>
      </c>
      <c r="U80" s="55">
        <f t="shared" si="10"/>
        <v>2.0560787153654239E-5</v>
      </c>
      <c r="V80" s="55">
        <f t="shared" si="10"/>
        <v>3.7219917897130642E-5</v>
      </c>
      <c r="W80" s="55">
        <f t="shared" si="10"/>
        <v>5.272883184522994E-5</v>
      </c>
      <c r="X80" s="55">
        <f t="shared" si="10"/>
        <v>6.7146270879129224E-5</v>
      </c>
      <c r="Y80" s="55">
        <f t="shared" si="10"/>
        <v>8.0528319330269271E-5</v>
      </c>
      <c r="Z80" s="55">
        <f t="shared" si="10"/>
        <v>9.2928516543702805E-5</v>
      </c>
      <c r="AA80" s="55">
        <f t="shared" si="10"/>
        <v>1.0439796486750742E-4</v>
      </c>
      <c r="AB80" s="55">
        <f t="shared" si="10"/>
        <v>1.1498543324888552E-4</v>
      </c>
      <c r="AC80" s="55">
        <f t="shared" si="10"/>
        <v>1.2473745661059608E-4</v>
      </c>
      <c r="AD80" s="55">
        <f t="shared" si="10"/>
        <v>1.3369843117463497E-4</v>
      </c>
      <c r="AE80" s="55">
        <f t="shared" si="10"/>
        <v>1.4191070589362489E-4</v>
      </c>
      <c r="AF80" s="55">
        <f t="shared" si="10"/>
        <v>1.4941467014415119E-4</v>
      </c>
      <c r="AG80" s="55">
        <f t="shared" si="10"/>
        <v>1.5624883783030483E-4</v>
      </c>
      <c r="AH80" s="55">
        <f t="shared" si="10"/>
        <v>1.6244992803993538E-4</v>
      </c>
      <c r="AI80" s="55">
        <f t="shared" si="10"/>
        <v>1.9527335975343886E-4</v>
      </c>
      <c r="AJ80" s="55">
        <f t="shared" si="10"/>
        <v>2.021040841773213E-4</v>
      </c>
      <c r="AK80" s="55">
        <f t="shared" si="10"/>
        <v>2.0837124484102463E-4</v>
      </c>
      <c r="AL80" s="55">
        <f t="shared" si="10"/>
        <v>2.1410187594984401E-4</v>
      </c>
      <c r="AM80" s="55">
        <f t="shared" si="10"/>
        <v>2.1932191499260428E-4</v>
      </c>
      <c r="AN80" s="55">
        <f t="shared" si="10"/>
        <v>2.2405624369395874E-4</v>
      </c>
      <c r="AO80" s="55">
        <f t="shared" si="10"/>
        <v>2.2832872751150045E-4</v>
      </c>
      <c r="AP80" s="55">
        <f t="shared" si="10"/>
        <v>2.3216225372771433E-4</v>
      </c>
      <c r="AQ80" s="55">
        <f t="shared" si="10"/>
        <v>2.3557876818511739E-4</v>
      </c>
      <c r="AR80" s="55">
        <f t="shared" si="10"/>
        <v>2.3859931071130882E-4</v>
      </c>
      <c r="AS80" s="55">
        <f t="shared" si="10"/>
        <v>2.4124404927908266E-4</v>
      </c>
      <c r="AT80" s="55">
        <f t="shared" si="10"/>
        <v>2.4353231294523656E-4</v>
      </c>
      <c r="AU80" s="55">
        <f t="shared" si="10"/>
        <v>2.4548262361024091E-4</v>
      </c>
      <c r="AV80" s="55">
        <f t="shared" si="10"/>
        <v>2.4711272663951349E-4</v>
      </c>
      <c r="AW80" s="55">
        <f t="shared" si="10"/>
        <v>2.4843962038566947E-4</v>
      </c>
      <c r="AX80" s="55">
        <f t="shared" si="10"/>
        <v>2.4947958464979325E-4</v>
      </c>
      <c r="AY80" s="55">
        <f t="shared" si="10"/>
        <v>2.5024820811848865E-4</v>
      </c>
      <c r="AZ80" s="55">
        <f t="shared" si="10"/>
        <v>4.4188465644680953E-4</v>
      </c>
      <c r="BA80" s="55">
        <f t="shared" si="10"/>
        <v>4.2901422956000932E-4</v>
      </c>
      <c r="BB80" s="55">
        <f t="shared" si="10"/>
        <v>4.1651866947573722E-4</v>
      </c>
      <c r="BC80" s="55">
        <f t="shared" si="10"/>
        <v>4.043870577434342E-4</v>
      </c>
      <c r="BD80" s="55">
        <f t="shared" si="10"/>
        <v>3.9260879392566427E-4</v>
      </c>
    </row>
    <row r="81" spans="1:56" x14ac:dyDescent="0.3">
      <c r="A81" s="74"/>
      <c r="B81" s="15" t="s">
        <v>18</v>
      </c>
      <c r="C81" s="15"/>
      <c r="D81" s="14" t="s">
        <v>39</v>
      </c>
      <c r="E81" s="56">
        <f>+E80</f>
        <v>0</v>
      </c>
      <c r="F81" s="56">
        <f t="shared" ref="F81:BD81" si="11">+E81+F80</f>
        <v>-1.3481307379851528E-2</v>
      </c>
      <c r="G81" s="56">
        <f t="shared" si="11"/>
        <v>-1.3855071719718526E-2</v>
      </c>
      <c r="H81" s="56">
        <f t="shared" si="11"/>
        <v>-1.4188105176221476E-2</v>
      </c>
      <c r="I81" s="56">
        <f t="shared" si="11"/>
        <v>-1.4482735076657063E-2</v>
      </c>
      <c r="J81" s="56">
        <f t="shared" si="11"/>
        <v>-1.474117792236988E-2</v>
      </c>
      <c r="K81" s="56">
        <f t="shared" si="11"/>
        <v>-1.4965544222810913E-2</v>
      </c>
      <c r="L81" s="56">
        <f t="shared" si="11"/>
        <v>-1.5157843129389942E-2</v>
      </c>
      <c r="M81" s="56">
        <f t="shared" si="11"/>
        <v>-1.5319986877134402E-2</v>
      </c>
      <c r="N81" s="56">
        <f t="shared" si="11"/>
        <v>-1.5453795041854233E-2</v>
      </c>
      <c r="O81" s="56">
        <f t="shared" si="11"/>
        <v>-1.556099862021134E-2</v>
      </c>
      <c r="P81" s="56">
        <f t="shared" si="11"/>
        <v>-1.5643243939802817E-2</v>
      </c>
      <c r="Q81" s="56">
        <f t="shared" si="11"/>
        <v>-1.5702096406088842E-2</v>
      </c>
      <c r="R81" s="56">
        <f t="shared" si="11"/>
        <v>-1.573904409272853E-2</v>
      </c>
      <c r="S81" s="56">
        <f t="shared" si="11"/>
        <v>-1.5755501181629675E-2</v>
      </c>
      <c r="T81" s="56">
        <f t="shared" si="11"/>
        <v>-1.5752811258770965E-2</v>
      </c>
      <c r="U81" s="56">
        <f t="shared" si="11"/>
        <v>-1.5732250471617311E-2</v>
      </c>
      <c r="V81" s="56">
        <f t="shared" si="11"/>
        <v>-1.569503055372018E-2</v>
      </c>
      <c r="W81" s="56">
        <f t="shared" si="11"/>
        <v>-1.564230172187495E-2</v>
      </c>
      <c r="X81" s="56">
        <f t="shared" si="11"/>
        <v>-1.5575155450995821E-2</v>
      </c>
      <c r="Y81" s="56">
        <f t="shared" si="11"/>
        <v>-1.5494627131665552E-2</v>
      </c>
      <c r="Z81" s="56">
        <f t="shared" si="11"/>
        <v>-1.5401698615121849E-2</v>
      </c>
      <c r="AA81" s="56">
        <f t="shared" si="11"/>
        <v>-1.5297300650254341E-2</v>
      </c>
      <c r="AB81" s="56">
        <f t="shared" si="11"/>
        <v>-1.5182315217005455E-2</v>
      </c>
      <c r="AC81" s="56">
        <f t="shared" si="11"/>
        <v>-1.5057577760394859E-2</v>
      </c>
      <c r="AD81" s="56">
        <f t="shared" si="11"/>
        <v>-1.4923879329220223E-2</v>
      </c>
      <c r="AE81" s="56">
        <f t="shared" si="11"/>
        <v>-1.4781968623326598E-2</v>
      </c>
      <c r="AF81" s="56">
        <f t="shared" si="11"/>
        <v>-1.4632553953182447E-2</v>
      </c>
      <c r="AG81" s="56">
        <f t="shared" si="11"/>
        <v>-1.4476305115352143E-2</v>
      </c>
      <c r="AH81" s="56">
        <f t="shared" si="11"/>
        <v>-1.4313855187312208E-2</v>
      </c>
      <c r="AI81" s="56">
        <f t="shared" si="11"/>
        <v>-1.411858182755877E-2</v>
      </c>
      <c r="AJ81" s="56">
        <f t="shared" si="11"/>
        <v>-1.3916477743381448E-2</v>
      </c>
      <c r="AK81" s="56">
        <f t="shared" si="11"/>
        <v>-1.3708106498540424E-2</v>
      </c>
      <c r="AL81" s="56">
        <f t="shared" si="11"/>
        <v>-1.349400462259058E-2</v>
      </c>
      <c r="AM81" s="56">
        <f t="shared" si="11"/>
        <v>-1.3274682707597976E-2</v>
      </c>
      <c r="AN81" s="56">
        <f t="shared" si="11"/>
        <v>-1.3050626463904017E-2</v>
      </c>
      <c r="AO81" s="56">
        <f t="shared" si="11"/>
        <v>-1.2822297736392516E-2</v>
      </c>
      <c r="AP81" s="56">
        <f t="shared" si="11"/>
        <v>-1.2590135482664803E-2</v>
      </c>
      <c r="AQ81" s="56">
        <f t="shared" si="11"/>
        <v>-1.2354556714479685E-2</v>
      </c>
      <c r="AR81" s="56">
        <f t="shared" si="11"/>
        <v>-1.2115957403768376E-2</v>
      </c>
      <c r="AS81" s="56">
        <f t="shared" si="11"/>
        <v>-1.1874713354489294E-2</v>
      </c>
      <c r="AT81" s="56">
        <f t="shared" si="11"/>
        <v>-1.1631181041544057E-2</v>
      </c>
      <c r="AU81" s="56">
        <f t="shared" si="11"/>
        <v>-1.1385698417933816E-2</v>
      </c>
      <c r="AV81" s="56">
        <f t="shared" si="11"/>
        <v>-1.1138585691294303E-2</v>
      </c>
      <c r="AW81" s="56">
        <f t="shared" si="11"/>
        <v>-1.0890146070908633E-2</v>
      </c>
      <c r="AX81" s="56">
        <f t="shared" si="11"/>
        <v>-1.064066648625884E-2</v>
      </c>
      <c r="AY81" s="56">
        <f t="shared" si="11"/>
        <v>-1.0390418278140351E-2</v>
      </c>
      <c r="AZ81" s="56">
        <f t="shared" si="11"/>
        <v>-9.9485336216935411E-3</v>
      </c>
      <c r="BA81" s="56">
        <f t="shared" si="11"/>
        <v>-9.5195193921335311E-3</v>
      </c>
      <c r="BB81" s="56">
        <f t="shared" si="11"/>
        <v>-9.1030007226577947E-3</v>
      </c>
      <c r="BC81" s="56">
        <f t="shared" si="11"/>
        <v>-8.6986136649143606E-3</v>
      </c>
      <c r="BD81" s="56">
        <f t="shared" si="11"/>
        <v>-8.3060048709886966E-3</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1" t="s">
        <v>297</v>
      </c>
      <c r="B86" s="4" t="s">
        <v>209</v>
      </c>
      <c r="D86" s="4" t="s">
        <v>85</v>
      </c>
      <c r="E86" s="44">
        <f>'Workings template'!B27+'Workings template'!B28+'Workings template'!B29</f>
        <v>0</v>
      </c>
      <c r="F86" s="44">
        <f>'Workings template'!$C$27+'Workings template'!$C$28+'Workings template'!$C$29</f>
        <v>37.710261000000003</v>
      </c>
      <c r="G86" s="44">
        <f>'Workings template'!$C$27+'Workings template'!$C$28+'Workings template'!$C$29</f>
        <v>37.710261000000003</v>
      </c>
      <c r="H86" s="44">
        <f>'Workings template'!$C$27+'Workings template'!$C$28+'Workings template'!$C$29</f>
        <v>37.710261000000003</v>
      </c>
      <c r="I86" s="44">
        <f>'Workings template'!$C$27+'Workings template'!$C$28+'Workings template'!$C$29</f>
        <v>37.710261000000003</v>
      </c>
      <c r="J86" s="44">
        <f>'Workings template'!$C$27+'Workings template'!$C$28+'Workings template'!$C$29</f>
        <v>37.710261000000003</v>
      </c>
      <c r="K86" s="44">
        <f>'Workings template'!$C$27+'Workings template'!$C$28+'Workings template'!$C$29</f>
        <v>37.710261000000003</v>
      </c>
      <c r="L86" s="44">
        <f>'Workings template'!$C$27+'Workings template'!$C$28+'Workings template'!$C$29</f>
        <v>37.710261000000003</v>
      </c>
      <c r="M86" s="44">
        <f>'Workings template'!$C$27+'Workings template'!$C$28+'Workings template'!$C$29</f>
        <v>37.710261000000003</v>
      </c>
      <c r="N86" s="44">
        <f>'Workings template'!$C$27+'Workings template'!$C$28+'Workings template'!$C$29</f>
        <v>37.710261000000003</v>
      </c>
      <c r="O86" s="44">
        <f>'Workings template'!$C$27+'Workings template'!$C$28+'Workings template'!$C$29</f>
        <v>37.710261000000003</v>
      </c>
      <c r="P86" s="44">
        <f>'Workings template'!$C$27+'Workings template'!$C$28+'Workings template'!$C$29</f>
        <v>37.710261000000003</v>
      </c>
      <c r="Q86" s="44">
        <f>'Workings template'!$C$27+'Workings template'!$C$28+'Workings template'!$C$29</f>
        <v>37.710261000000003</v>
      </c>
      <c r="R86" s="44">
        <f>'Workings template'!$C$27+'Workings template'!$C$28+'Workings template'!$C$29</f>
        <v>37.710261000000003</v>
      </c>
      <c r="S86" s="44">
        <f>'Workings template'!$C$27+'Workings template'!$C$28+'Workings template'!$C$29</f>
        <v>37.710261000000003</v>
      </c>
      <c r="T86" s="44">
        <f>'Workings template'!$C$27+'Workings template'!$C$28+'Workings template'!$C$29</f>
        <v>37.710261000000003</v>
      </c>
      <c r="U86" s="44">
        <f>'Workings template'!$C$27+'Workings template'!$C$28+'Workings template'!$C$29</f>
        <v>37.710261000000003</v>
      </c>
      <c r="V86" s="44">
        <f>'Workings template'!$C$27+'Workings template'!$C$28+'Workings template'!$C$29</f>
        <v>37.710261000000003</v>
      </c>
      <c r="W86" s="44">
        <f>'Workings template'!$C$27+'Workings template'!$C$28+'Workings template'!$C$29</f>
        <v>37.710261000000003</v>
      </c>
      <c r="X86" s="44">
        <f>'Workings template'!$C$27+'Workings template'!$C$28+'Workings template'!$C$29</f>
        <v>37.710261000000003</v>
      </c>
      <c r="Y86" s="44">
        <f>'Workings template'!$C$27+'Workings template'!$C$28+'Workings template'!$C$29</f>
        <v>37.710261000000003</v>
      </c>
      <c r="Z86" s="44">
        <f>'Workings template'!$C$27+'Workings template'!$C$28+'Workings template'!$C$29</f>
        <v>37.710261000000003</v>
      </c>
      <c r="AA86" s="44">
        <f>'Workings template'!$C$27+'Workings template'!$C$28+'Workings template'!$C$29</f>
        <v>37.710261000000003</v>
      </c>
      <c r="AB86" s="44">
        <f>'Workings template'!$C$27+'Workings template'!$C$28+'Workings template'!$C$29</f>
        <v>37.710261000000003</v>
      </c>
      <c r="AC86" s="44">
        <f>'Workings template'!$C$27+'Workings template'!$C$28+'Workings template'!$C$29</f>
        <v>37.710261000000003</v>
      </c>
      <c r="AD86" s="44">
        <f>'Workings template'!$C$27+'Workings template'!$C$28+'Workings template'!$C$29</f>
        <v>37.710261000000003</v>
      </c>
      <c r="AE86" s="44">
        <f>'Workings template'!$C$27+'Workings template'!$C$28+'Workings template'!$C$29</f>
        <v>37.710261000000003</v>
      </c>
      <c r="AF86" s="44">
        <f>'Workings template'!$C$27+'Workings template'!$C$28+'Workings template'!$C$29</f>
        <v>37.710261000000003</v>
      </c>
      <c r="AG86" s="44">
        <f>'Workings template'!$C$27+'Workings template'!$C$28+'Workings template'!$C$29</f>
        <v>37.710261000000003</v>
      </c>
      <c r="AH86" s="44">
        <f>'Workings template'!$C$27+'Workings template'!$C$28+'Workings template'!$C$29</f>
        <v>37.710261000000003</v>
      </c>
      <c r="AI86" s="44">
        <f>'Workings template'!$C$27+'Workings template'!$C$28+'Workings template'!$C$29</f>
        <v>37.710261000000003</v>
      </c>
      <c r="AJ86" s="44">
        <f>'Workings template'!$C$27+'Workings template'!$C$28+'Workings template'!$C$29</f>
        <v>37.710261000000003</v>
      </c>
      <c r="AK86" s="44">
        <f>'Workings template'!$C$27+'Workings template'!$C$28+'Workings template'!$C$29</f>
        <v>37.710261000000003</v>
      </c>
      <c r="AL86" s="44">
        <f>'Workings template'!$C$27+'Workings template'!$C$28+'Workings template'!$C$29</f>
        <v>37.710261000000003</v>
      </c>
      <c r="AM86" s="44">
        <f>'Workings template'!$C$27+'Workings template'!$C$28+'Workings template'!$C$29</f>
        <v>37.710261000000003</v>
      </c>
      <c r="AN86" s="44">
        <f>'Workings template'!$C$27+'Workings template'!$C$28+'Workings template'!$C$29</f>
        <v>37.710261000000003</v>
      </c>
      <c r="AO86" s="44">
        <f>'Workings template'!$C$27+'Workings template'!$C$28+'Workings template'!$C$29</f>
        <v>37.710261000000003</v>
      </c>
      <c r="AP86" s="44">
        <f>'Workings template'!$C$27+'Workings template'!$C$28+'Workings template'!$C$29</f>
        <v>37.710261000000003</v>
      </c>
      <c r="AQ86" s="44">
        <f>'Workings template'!$C$27+'Workings template'!$C$28+'Workings template'!$C$29</f>
        <v>37.710261000000003</v>
      </c>
      <c r="AR86" s="44">
        <f>'Workings template'!$C$27+'Workings template'!$C$28+'Workings template'!$C$29</f>
        <v>37.710261000000003</v>
      </c>
      <c r="AS86" s="44">
        <f>'Workings template'!$C$27+'Workings template'!$C$28+'Workings template'!$C$29</f>
        <v>37.710261000000003</v>
      </c>
      <c r="AT86" s="44">
        <f>'Workings template'!$C$27+'Workings template'!$C$28+'Workings template'!$C$29</f>
        <v>37.710261000000003</v>
      </c>
      <c r="AU86" s="44">
        <f>'Workings template'!$C$27+'Workings template'!$C$28+'Workings template'!$C$29</f>
        <v>37.710261000000003</v>
      </c>
      <c r="AV86" s="44">
        <f>'Workings template'!$C$27+'Workings template'!$C$28+'Workings template'!$C$29</f>
        <v>37.710261000000003</v>
      </c>
      <c r="AW86" s="44">
        <f>'Workings template'!$C$27+'Workings template'!$C$28+'Workings template'!$C$29</f>
        <v>37.710261000000003</v>
      </c>
      <c r="AX86" s="44">
        <f>'Workings template'!$C$27+'Workings template'!$C$28+'Workings template'!$C$29</f>
        <v>37.710261000000003</v>
      </c>
      <c r="AY86" s="44">
        <f>'Workings template'!$C$27+'Workings template'!$C$28+'Workings template'!$C$29</f>
        <v>37.710261000000003</v>
      </c>
      <c r="AZ86" s="44">
        <f>'Workings template'!$C$27+'Workings template'!$C$28+'Workings template'!$C$29</f>
        <v>37.710261000000003</v>
      </c>
      <c r="BA86" s="44">
        <f>'Workings template'!$C$27+'Workings template'!$C$28+'Workings template'!$C$29</f>
        <v>37.710261000000003</v>
      </c>
      <c r="BB86" s="44">
        <f>'Workings template'!$C$27+'Workings template'!$C$28+'Workings template'!$C$29</f>
        <v>37.710261000000003</v>
      </c>
      <c r="BC86" s="44">
        <f>'Workings template'!$C$27+'Workings template'!$C$28+'Workings template'!$C$29</f>
        <v>37.710261000000003</v>
      </c>
      <c r="BD86" s="44">
        <f>'Workings template'!$C$27+'Workings template'!$C$28+'Workings template'!$C$29</f>
        <v>37.710261000000003</v>
      </c>
    </row>
    <row r="87" spans="1:56" x14ac:dyDescent="0.3">
      <c r="A87" s="191"/>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9"/>
  <sheetViews>
    <sheetView tabSelected="1" workbookViewId="0">
      <selection activeCell="D26" sqref="D26"/>
    </sheetView>
  </sheetViews>
  <sheetFormatPr defaultRowHeight="15" x14ac:dyDescent="0.25"/>
  <cols>
    <col min="1" max="1" width="121.7109375" customWidth="1"/>
    <col min="2" max="2" width="10.5703125" customWidth="1"/>
    <col min="3" max="3" width="10.140625" bestFit="1" customWidth="1"/>
    <col min="4" max="4" width="10.4257812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row>
    <row r="6" spans="1:7" x14ac:dyDescent="0.25">
      <c r="A6" t="s">
        <v>357</v>
      </c>
      <c r="B6">
        <v>13.83</v>
      </c>
    </row>
    <row r="7" spans="1:7" x14ac:dyDescent="0.25">
      <c r="A7" t="s">
        <v>347</v>
      </c>
      <c r="B7" t="s">
        <v>348</v>
      </c>
    </row>
    <row r="9" spans="1:7" x14ac:dyDescent="0.25">
      <c r="A9" t="s">
        <v>355</v>
      </c>
      <c r="B9" s="193">
        <v>5199</v>
      </c>
      <c r="C9" s="193">
        <v>5173</v>
      </c>
      <c r="D9" s="193">
        <v>6357</v>
      </c>
    </row>
    <row r="10" spans="1:7" x14ac:dyDescent="0.25">
      <c r="A10" t="s">
        <v>356</v>
      </c>
      <c r="B10" s="193">
        <v>9549</v>
      </c>
      <c r="C10" s="193">
        <v>9500</v>
      </c>
      <c r="D10" s="193">
        <v>11833</v>
      </c>
    </row>
    <row r="11" spans="1:7" x14ac:dyDescent="0.25">
      <c r="A11" t="s">
        <v>346</v>
      </c>
      <c r="B11" s="193">
        <f>SUM(B10-B9)</f>
        <v>4350</v>
      </c>
      <c r="C11" s="193">
        <f>SUM(C10-C9)</f>
        <v>4327</v>
      </c>
      <c r="D11" s="193">
        <f>D10-D9</f>
        <v>5476</v>
      </c>
    </row>
    <row r="12" spans="1:7" x14ac:dyDescent="0.25">
      <c r="B12" s="137"/>
      <c r="C12" s="137"/>
      <c r="D12" s="136"/>
    </row>
    <row r="13" spans="1:7" x14ac:dyDescent="0.25">
      <c r="A13" t="s">
        <v>369</v>
      </c>
      <c r="B13" s="146">
        <v>0</v>
      </c>
      <c r="C13">
        <v>9</v>
      </c>
      <c r="D13" s="142"/>
    </row>
    <row r="14" spans="1:7" x14ac:dyDescent="0.25">
      <c r="A14" t="s">
        <v>370</v>
      </c>
      <c r="B14" s="146">
        <v>0</v>
      </c>
      <c r="C14" s="146">
        <v>10</v>
      </c>
      <c r="D14" s="146"/>
    </row>
    <row r="15" spans="1:7" x14ac:dyDescent="0.25">
      <c r="A15" t="s">
        <v>371</v>
      </c>
      <c r="B15" s="146">
        <v>0</v>
      </c>
      <c r="C15" s="146">
        <v>164</v>
      </c>
      <c r="D15" s="146"/>
    </row>
    <row r="16" spans="1:7" x14ac:dyDescent="0.25">
      <c r="B16" s="146"/>
      <c r="C16" s="146"/>
      <c r="D16" s="146"/>
    </row>
    <row r="17" spans="1:4" x14ac:dyDescent="0.25">
      <c r="A17" t="s">
        <v>372</v>
      </c>
      <c r="B17" s="192">
        <v>0</v>
      </c>
      <c r="C17" s="192">
        <v>2.98E-2</v>
      </c>
      <c r="D17" s="146"/>
    </row>
    <row r="18" spans="1:4" x14ac:dyDescent="0.25">
      <c r="B18" s="146"/>
      <c r="C18" s="146"/>
      <c r="D18" s="146"/>
    </row>
    <row r="19" spans="1:4" x14ac:dyDescent="0.25">
      <c r="A19" t="s">
        <v>373</v>
      </c>
      <c r="B19">
        <v>0</v>
      </c>
      <c r="C19" s="144">
        <f>C13*$C$17</f>
        <v>0.26819999999999999</v>
      </c>
    </row>
    <row r="20" spans="1:4" x14ac:dyDescent="0.25">
      <c r="A20" t="s">
        <v>374</v>
      </c>
      <c r="B20">
        <v>0</v>
      </c>
      <c r="C20" s="144">
        <f t="shared" ref="C20:C21" si="0">C14*$C$17</f>
        <v>0.29799999999999999</v>
      </c>
    </row>
    <row r="21" spans="1:4" x14ac:dyDescent="0.25">
      <c r="A21" t="s">
        <v>375</v>
      </c>
      <c r="B21">
        <v>0</v>
      </c>
      <c r="C21" s="144">
        <f t="shared" si="0"/>
        <v>4.8872</v>
      </c>
    </row>
    <row r="23" spans="1:4" x14ac:dyDescent="0.25">
      <c r="A23" t="s">
        <v>349</v>
      </c>
      <c r="B23" s="137">
        <f>$B$11*B19</f>
        <v>0</v>
      </c>
      <c r="C23" s="137">
        <f>$C$11*C19</f>
        <v>1160.5013999999999</v>
      </c>
    </row>
    <row r="24" spans="1:4" x14ac:dyDescent="0.25">
      <c r="A24" t="s">
        <v>350</v>
      </c>
      <c r="B24" s="137">
        <f t="shared" ref="B24:B25" si="1">$B$11*B20</f>
        <v>0</v>
      </c>
      <c r="C24" s="137">
        <f t="shared" ref="C24" si="2">$C$11*C20</f>
        <v>1289.4459999999999</v>
      </c>
    </row>
    <row r="25" spans="1:4" x14ac:dyDescent="0.25">
      <c r="A25" t="s">
        <v>351</v>
      </c>
      <c r="B25" s="137">
        <f t="shared" si="1"/>
        <v>0</v>
      </c>
      <c r="C25" s="137">
        <f>$C$11*C21</f>
        <v>21146.914400000001</v>
      </c>
    </row>
    <row r="27" spans="1:4" x14ac:dyDescent="0.25">
      <c r="A27" t="s">
        <v>352</v>
      </c>
      <c r="B27" s="143">
        <f>B19*$B$6</f>
        <v>0</v>
      </c>
      <c r="C27" s="199">
        <f>C19*$B$6/2</f>
        <v>1.854603</v>
      </c>
    </row>
    <row r="28" spans="1:4" x14ac:dyDescent="0.25">
      <c r="A28" t="s">
        <v>353</v>
      </c>
      <c r="B28" s="143">
        <f t="shared" ref="B28:C29" si="3">B20*$B$6</f>
        <v>0</v>
      </c>
      <c r="C28" s="199">
        <f>C20*$B$6/2</f>
        <v>2.06067</v>
      </c>
    </row>
    <row r="29" spans="1:4" x14ac:dyDescent="0.25">
      <c r="A29" t="s">
        <v>354</v>
      </c>
      <c r="B29" s="143">
        <f t="shared" si="3"/>
        <v>0</v>
      </c>
      <c r="C29" s="199">
        <f>C21*$B$6/2</f>
        <v>33.794988000000004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10" sqref="A10"/>
    </sheetView>
  </sheetViews>
  <sheetFormatPr defaultRowHeight="15" x14ac:dyDescent="0.25"/>
  <cols>
    <col min="1" max="1" width="52.140625" customWidth="1"/>
    <col min="4" max="4" width="89.85546875" customWidth="1"/>
    <col min="5" max="5" width="14.42578125" customWidth="1"/>
  </cols>
  <sheetData>
    <row r="1" spans="1:5" x14ac:dyDescent="0.25">
      <c r="A1" s="150" t="s">
        <v>364</v>
      </c>
    </row>
    <row r="2" spans="1:5" x14ac:dyDescent="0.25">
      <c r="A2" s="198" t="s">
        <v>358</v>
      </c>
      <c r="B2" s="198" t="s">
        <v>359</v>
      </c>
      <c r="C2" s="198" t="s">
        <v>361</v>
      </c>
      <c r="D2" s="198" t="s">
        <v>362</v>
      </c>
      <c r="E2" s="198" t="s">
        <v>360</v>
      </c>
    </row>
    <row r="3" spans="1:5" ht="30" x14ac:dyDescent="0.25">
      <c r="A3" s="194" t="s">
        <v>376</v>
      </c>
      <c r="B3" s="194" t="s">
        <v>363</v>
      </c>
      <c r="C3" s="195"/>
      <c r="D3" s="196" t="s">
        <v>378</v>
      </c>
      <c r="E3" s="194" t="s">
        <v>377</v>
      </c>
    </row>
    <row r="4" spans="1:5" x14ac:dyDescent="0.25">
      <c r="A4" s="194" t="s">
        <v>379</v>
      </c>
      <c r="B4" s="194" t="s">
        <v>363</v>
      </c>
      <c r="C4" s="195"/>
      <c r="D4" s="194" t="s">
        <v>381</v>
      </c>
      <c r="E4" s="194" t="s">
        <v>380</v>
      </c>
    </row>
    <row r="5" spans="1:5" x14ac:dyDescent="0.25">
      <c r="A5" s="194" t="s">
        <v>382</v>
      </c>
      <c r="B5" s="194" t="s">
        <v>363</v>
      </c>
      <c r="C5" s="195"/>
      <c r="D5" s="194" t="s">
        <v>384</v>
      </c>
      <c r="E5" s="194" t="s">
        <v>383</v>
      </c>
    </row>
    <row r="6" spans="1:5" x14ac:dyDescent="0.25">
      <c r="A6" s="194" t="s">
        <v>372</v>
      </c>
      <c r="B6" s="194" t="s">
        <v>363</v>
      </c>
      <c r="C6" s="195"/>
      <c r="D6" s="194" t="s">
        <v>389</v>
      </c>
      <c r="E6" s="194" t="s">
        <v>385</v>
      </c>
    </row>
    <row r="7" spans="1:5" x14ac:dyDescent="0.25">
      <c r="A7" s="194" t="s">
        <v>386</v>
      </c>
      <c r="B7" s="194" t="s">
        <v>363</v>
      </c>
      <c r="C7" s="195"/>
      <c r="D7" s="194" t="s">
        <v>388</v>
      </c>
      <c r="E7" s="194" t="s">
        <v>387</v>
      </c>
    </row>
    <row r="8" spans="1:5" ht="30" x14ac:dyDescent="0.25">
      <c r="A8" s="194" t="s">
        <v>390</v>
      </c>
      <c r="B8" s="194" t="s">
        <v>363</v>
      </c>
      <c r="C8" s="197"/>
      <c r="D8" s="196" t="s">
        <v>391</v>
      </c>
      <c r="E8" s="194" t="s">
        <v>392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59107C5-B401-4A16-BB12-3D243B9D13F0}">
  <ds:schemaRefs>
    <ds:schemaRef ds:uri="http://www.w3.org/XML/1998/namespace"/>
    <ds:schemaRef ds:uri="http://schemas.openxmlformats.org/package/2006/metadata/core-properties"/>
    <ds:schemaRef ds:uri="http://schemas.microsoft.com/sharepoint/v3/fields"/>
    <ds:schemaRef ds:uri="eecedeb9-13b3-4e62-b003-046c92e1668a"/>
    <ds:schemaRef ds:uri="http://schemas.microsoft.com/office/2006/metadata/properties"/>
    <ds:schemaRef ds:uri="http://purl.org/dc/dcmitype/"/>
    <ds:schemaRef ds:uri="http://schemas.microsoft.com/office/2006/documentManagement/types"/>
    <ds:schemaRef ds:uri="http://purl.org/dc/terms/"/>
    <ds:schemaRef ds:uri="efb98dbe-6680-48eb-ac67-85b3a61e785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2018-07-02T15:34:20Z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