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0245" windowHeight="8190" tabRatio="779" activeTab="4"/>
  </bookViews>
  <sheets>
    <sheet name="version control" sheetId="30" r:id="rId1"/>
    <sheet name="Guidance" sheetId="28" r:id="rId2"/>
    <sheet name="Option summary" sheetId="29" r:id="rId3"/>
    <sheet name="Fixed data" sheetId="20" r:id="rId4"/>
    <sheet name="Baseline Workings" sheetId="27" r:id="rId5"/>
    <sheet name="Option 1 (Baseline)" sheetId="33" r:id="rId6"/>
    <sheet name="Option 2" sheetId="34" r:id="rId7"/>
    <sheet name="Option 2 Workings" sheetId="32" r:id="rId8"/>
  </sheets>
  <definedNames>
    <definedName name="_xlnm.Print_Area" localSheetId="5">'Option 1 (Baseline)'!$A$1:$AB$104</definedName>
    <definedName name="_xlnm.Print_Area" localSheetId="6">'Option 2'!$A$1:$AB$104</definedName>
  </definedNames>
  <calcPr calcId="145621"/>
</workbook>
</file>

<file path=xl/calcChain.xml><?xml version="1.0" encoding="utf-8"?>
<calcChain xmlns="http://schemas.openxmlformats.org/spreadsheetml/2006/main">
  <c r="E16" i="27" l="1"/>
  <c r="G13" i="34" l="1"/>
  <c r="G89" i="33"/>
  <c r="G88" i="33"/>
  <c r="G68" i="33"/>
  <c r="G67" i="33"/>
  <c r="G13" i="33"/>
  <c r="C29" i="29" l="1"/>
  <c r="C28" i="29"/>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O28" i="34"/>
  <c r="AY33" i="34"/>
  <c r="S33" i="34"/>
  <c r="AJ33" i="34"/>
  <c r="BA33" i="34"/>
  <c r="U33" i="34"/>
  <c r="AD33" i="34"/>
  <c r="AM33" i="34"/>
  <c r="AV33" i="34"/>
  <c r="X33" i="34"/>
  <c r="AW33" i="34"/>
  <c r="AG33" i="34"/>
  <c r="Q33" i="34"/>
  <c r="AX33" i="34"/>
  <c r="AH33" i="34"/>
  <c r="R33" i="34"/>
  <c r="L28" i="34"/>
  <c r="L29" i="34" s="1"/>
  <c r="AE28" i="34"/>
  <c r="AE29" i="34" s="1"/>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AJ29" i="33"/>
  <c r="P33" i="33"/>
  <c r="S26" i="33"/>
  <c r="AA26" i="33"/>
  <c r="AQ26" i="33"/>
  <c r="AA45" i="33"/>
  <c r="W29" i="33"/>
  <c r="I33" i="33"/>
  <c r="R40" i="33"/>
  <c r="AI42" i="33"/>
  <c r="AT48"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D49" i="33"/>
  <c r="AM29" i="33"/>
  <c r="Y33" i="33"/>
  <c r="AR34" i="33"/>
  <c r="S39" i="33"/>
  <c r="AR45" i="33"/>
  <c r="AM50"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F32" i="33" l="1"/>
  <c r="AI32" i="33"/>
  <c r="J32" i="33"/>
  <c r="AE32" i="33"/>
  <c r="Z32" i="33"/>
  <c r="AB32" i="33"/>
  <c r="AL32" i="33"/>
  <c r="AQ32" i="33"/>
  <c r="AP32" i="33"/>
  <c r="O32" i="33"/>
  <c r="I32" i="33"/>
  <c r="V32" i="33"/>
  <c r="AG32" i="33"/>
  <c r="AV32" i="33"/>
  <c r="AR32" i="33"/>
  <c r="AU32" i="33"/>
  <c r="AK32" i="33"/>
  <c r="G29" i="33"/>
  <c r="AC32" i="33"/>
  <c r="AW32" i="33"/>
  <c r="U32" i="33"/>
  <c r="P32" i="33"/>
  <c r="AU31" i="33"/>
  <c r="P31" i="33"/>
  <c r="AW31" i="33"/>
  <c r="R31" i="33"/>
  <c r="AP31" i="33"/>
  <c r="AD31" i="33"/>
  <c r="U31" i="33"/>
  <c r="L31" i="33"/>
  <c r="F29" i="33"/>
  <c r="AB31" i="33"/>
  <c r="AM31" i="33"/>
  <c r="V31" i="33"/>
  <c r="AF31" i="33"/>
  <c r="AY31" i="33"/>
  <c r="X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W41" i="34"/>
  <c r="AV41" i="34"/>
  <c r="AF41" i="34"/>
  <c r="AW41" i="34"/>
  <c r="AG41" i="34"/>
  <c r="Q41" i="34"/>
  <c r="Q60" i="34" s="1"/>
  <c r="AP41" i="34"/>
  <c r="Z41" i="34"/>
  <c r="Z60" i="34" s="1"/>
  <c r="AY41" i="34"/>
  <c r="AI41" i="34"/>
  <c r="AI60" i="34" s="1"/>
  <c r="S41" i="34"/>
  <c r="AR41" i="34"/>
  <c r="AB41" i="34"/>
  <c r="AC41" i="34"/>
  <c r="AC60" i="34" s="1"/>
  <c r="AL41" i="34"/>
  <c r="AU41" i="34"/>
  <c r="AU60" i="34" s="1"/>
  <c r="BD41" i="34"/>
  <c r="X41" i="34"/>
  <c r="X60" i="34" s="1"/>
  <c r="Y41" i="34"/>
  <c r="AH41" i="34"/>
  <c r="AQ41" i="34"/>
  <c r="AZ41" i="34"/>
  <c r="AZ60" i="34" s="1"/>
  <c r="T41" i="34"/>
  <c r="AS41" i="34"/>
  <c r="BB41" i="34"/>
  <c r="V41" i="34"/>
  <c r="AE41" i="34"/>
  <c r="AN41" i="34"/>
  <c r="AO41" i="34"/>
  <c r="AX41" i="34"/>
  <c r="AX60" i="34" s="1"/>
  <c r="R41" i="34"/>
  <c r="AA41" i="34"/>
  <c r="AJ41" i="34"/>
  <c r="AS57" i="34"/>
  <c r="BB57" i="34"/>
  <c r="AL57" i="34"/>
  <c r="AU57" i="34"/>
  <c r="BD57" i="34"/>
  <c r="BD60" i="34" s="1"/>
  <c r="AN57" i="34"/>
  <c r="BA57" i="34"/>
  <c r="AT57" i="34"/>
  <c r="AM57" i="34"/>
  <c r="AW57" i="34"/>
  <c r="AG57" i="34"/>
  <c r="AP57" i="34"/>
  <c r="AY57" i="34"/>
  <c r="AI57" i="34"/>
  <c r="AR57" i="34"/>
  <c r="AK57" i="34"/>
  <c r="AV57" i="34"/>
  <c r="AX57" i="34"/>
  <c r="AQ57" i="34"/>
  <c r="AJ57" i="34"/>
  <c r="BC57" i="34"/>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AJ60" i="34"/>
  <c r="R60" i="34"/>
  <c r="K60" i="34"/>
  <c r="AW60" i="34"/>
  <c r="O60" i="34"/>
  <c r="BC60" i="34"/>
  <c r="AR60" i="34"/>
  <c r="AO60" i="34"/>
  <c r="E63" i="34"/>
  <c r="E64" i="34" s="1"/>
  <c r="F61" i="34"/>
  <c r="BB60" i="34"/>
  <c r="AT60" i="34"/>
  <c r="AB60" i="34"/>
  <c r="J60" i="34"/>
  <c r="Y60" i="34"/>
  <c r="AN60" i="34"/>
  <c r="AL60" i="34"/>
  <c r="T60" i="34"/>
  <c r="AQ60" i="34"/>
  <c r="AF60" i="34"/>
  <c r="AY60" i="34"/>
  <c r="L60" i="34"/>
  <c r="I60" i="34"/>
  <c r="AM60" i="34"/>
  <c r="M60" i="34"/>
  <c r="AV60" i="34"/>
  <c r="V60" i="34"/>
  <c r="AA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S60" i="34" l="1"/>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P81" i="33" s="1"/>
  <c r="AN63" i="34"/>
  <c r="AN64" i="34" s="1"/>
  <c r="AN77" i="34" s="1"/>
  <c r="AN80" i="34" s="1"/>
  <c r="AO62" i="34"/>
  <c r="AP61" i="34" s="1"/>
  <c r="AQ62" i="33"/>
  <c r="AR61" i="33" s="1"/>
  <c r="AN81" i="34" l="1"/>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<sst xmlns="http://schemas.openxmlformats.org/spreadsheetml/2006/main" count="728" uniqueCount="364">
  <si>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</si>
  <si>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</si>
  <si>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</si>
  <si>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</si>
  <si>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</si>
  <si>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</si>
  <si>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</si>
  <si>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</si>
  <si>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</si>
  <si>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</si>
  <si>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</si>
  <si>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</si>
  <si>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</si>
  <si>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</si>
  <si>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</si>
  <si>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</si>
  <si>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</si>
  <si>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</si>
  <si>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</si>
  <si>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</si>
  <si>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</si>
  <si>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</si>
  <si>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</si>
  <si>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</si>
  <si>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</si>
  <si>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</si>
  <si>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</si>
  <si>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</si>
  <si>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</si>
  <si>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</si>
  <si>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</si>
  <si>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</si>
  <si>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</si>
  <si>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</si>
  <si>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</si>
  <si>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</si>
  <si>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</si>
  <si>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</si>
  <si>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</si>
  <si>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</si>
  <si>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</si>
  <si>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</si>
  <si>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</si>
  <si>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</si>
  <si>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</si>
  <si>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</si>
  <si>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</si>
  <si>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</si>
  <si>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</si>
  <si>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</si>
  <si>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</si>
  <si>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</si>
  <si>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</si>
  <si>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</si>
  <si>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</si>
  <si>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</si>
  <si>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</si>
  <si>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</si>
  <si>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</si>
  <si>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</si>
  <si>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</si>
  <si>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</si>
  <si>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</si>
  <si>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</si>
  <si>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</si>
  <si>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</si>
  <si>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</si>
  <si>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</si>
  <si>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</si>
  <si>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</si>
  <si>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</si>
  <si>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</si>
  <si>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</si>
  <si>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</si>
  <si>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</si>
  <si>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</si>
  <si>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</si>
  <si>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</si>
  <si>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</si>
  <si>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</si>
  <si>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</si>
  <si>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</si>
  <si>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</si>
  <si>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</si>
  <si>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</si>
  <si>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</si>
  <si>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</si>
  <si>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</si>
  <si>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</si>
  <si>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</si>
  <si>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</si>
  <si>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</si>
  <si>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</si>
  <si>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</si>
  <si>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</si>
  <si>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</si>
  <si>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</si>
  <si>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</si>
  <si>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</si>
  <si>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</si>
  <si>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</si>
  <si>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</si>
  <si>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</si>
  <si>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</si>
  <si>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</si>
  <si>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</si>
  <si>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</si>
  <si>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</si>
  <si>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</si>
  <si>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</si>
  <si>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</si>
  <si>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</si>
  <si>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</si>
  <si>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</si>
  <si>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</si>
  <si>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</si>
  <si>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</si>
  <si>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</si>
  <si>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</si>
  <si>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</si>
  <si>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</si>
  <si>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</si>
  <si>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</si>
  <si>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</si>
  <si>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</si>
  <si>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</si>
  <si>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</si>
  <si>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</si>
  <si>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</si>
  <si>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</si>
  <si>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</si>
  <si>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</si>
  <si>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</si>
  <si>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</si>
  <si>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</si>
  <si>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</si>
  <si>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</si>
  <si>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</si>
  <si>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</si>
  <si>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</si>
  <si>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</si>
  <si>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</si>
  <si>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</si>
  <si>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</si>
  <si>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</si>
  <si>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</si>
  <si>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</si>
  <si>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</si>
  <si>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</si>
  <si>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</si>
  <si>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</si>
  <si>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</si>
  <si>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</si>
  <si>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</si>
  <si>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</si>
  <si>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</si>
  <si>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</si>
  <si>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</si>
  <si>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</si>
  <si>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</si>
  <si>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</si>
  <si>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</si>
  <si>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</si>
  <si>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</si>
  <si>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</si>
  <si>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</si>
  <si>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</si>
  <si>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</si>
  <si>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</si>
  <si>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</si>
  <si>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</si>
  <si>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</si>
  <si>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</si>
  <si>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</si>
  <si>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</si>
  <si>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</si>
  <si>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</si>
  <si>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</si>
  <si>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</si>
  <si>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</si>
  <si>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</si>
  <si>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</si>
  <si>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</si>
  <si>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</si>
  <si>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</si>
  <si>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</si>
  <si>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</si>
  <si>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</si>
  <si>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</si>
  <si>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</si>
  <si>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</si>
  <si>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</si>
  <si>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</si>
  <si>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</si>
  <si>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</si>
  <si>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</si>
  <si>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</si>
  <si>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</si>
  <si>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</si>
  <si>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</si>
  <si>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</si>
  <si>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</si>
  <si>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</si>
  <si>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</si>
  <si>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</si>
  <si>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</si>
  <si>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</si>
  <si>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</si>
  <si>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</si>
  <si>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</si>
  <si>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</si>
  <si>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</si>
  <si>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</si>
  <si>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</si>
  <si>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</si>
  <si>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</si>
  <si>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</si>
  <si>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</si>
  <si>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</si>
  <si>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</si>
  <si>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</si>
  <si>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</si>
  <si>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</si>
  <si>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</si>
  <si>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</si>
  <si>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</si>
  <si>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</si>
  <si>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</si>
  <si>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</si>
  <si>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</si>
  <si>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</si>
  <si>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</si>
  <si>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</si>
  <si>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</si>
  <si>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</si>
  <si>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</si>
  <si>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</si>
  <si>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</si>
  <si>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</si>
  <si>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</si>
  <si>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</si>
  <si>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</si>
  <si>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</si>
  <si>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</si>
  <si>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</si>
  <si>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</si>
  <si>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</si>
  <si>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</si>
  <si>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</si>
  <si>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</si>
  <si>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</si>
  <si>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</si>
  <si>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</si>
  <si>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</si>
  <si>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</si>
  <si>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</si>
  <si>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</si>
  <si>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</si>
  <si>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</si>
  <si>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</si>
  <si>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</si>
  <si>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</si>
  <si>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</si>
  <si>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</si>
  <si>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</si>
  <si>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</si>
  <si>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</si>
  <si>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</si>
  <si>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</si>
  <si>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</si>
  <si>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</si>
  <si>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</si>
  <si>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</si>
  <si>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</si>
  <si>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</si>
  <si>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</si>
  <si>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</si>
  <si>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</si>
  <si>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</si>
  <si>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</si>
  <si>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</si>
  <si>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</si>
  <si>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</si>
  <si>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</si>
  <si>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</si>
  <si>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</si>
  <si>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</si>
  <si>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</si>
  <si>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</si>
  <si>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</si>
  <si>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</si>
  <si>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</si>
  <si>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</si>
  <si>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</si>
  <si>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</si>
  <si>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</si>
  <si>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</si>
  <si>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</si>
  <si>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</si>
  <si>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</si>
  <si>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</si>
  <si>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</si>
  <si>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</si>
  <si>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</si>
  <si>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</si>
  <si>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</si>
  <si>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</si>
  <si>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</si>
  <si>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</si>
  <si>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</si>
  <si>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</si>
  <si>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</si>
  <si>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</si>
  <si>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</si>
  <si>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</si>
  <si>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</si>
  <si>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</si>
  <si>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</si>
  <si>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</si>
  <si>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</si>
  <si>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</si>
  <si>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</si>
  <si>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</si>
  <si>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</si>
  <si>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</si>
  <si>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</si>
  <si>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</si>
  <si>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</si>
  <si>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</si>
  <si>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</si>
  <si>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</si>
  <si>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</si>
  <si>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</si>
  <si>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</si>
  <si>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</si>
  <si>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</si>
  <si>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</si>
  <si>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</si>
  <si>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</si>
  <si>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</si>
  <si>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</si>
  <si>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</si>
  <si>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</si>
  <si>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</si>
  <si>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</si>
  <si>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</si>
  <si>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</si>
  <si>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Do Nothing Scenario.  Normal fault location occurrs</t>
  </si>
  <si>
    <t>15/16</t>
  </si>
  <si>
    <t>16/17</t>
  </si>
  <si>
    <t>17/18</t>
  </si>
  <si>
    <r>
      <rPr>
        <b/>
        <sz val="10"/>
        <color theme="1"/>
        <rFont val="Gill Sans MT"/>
        <family val="2"/>
      </rPr>
      <t xml:space="preserve">Bidoyng: </t>
    </r>
    <r>
      <rPr>
        <sz val="10"/>
        <color theme="1"/>
        <rFont val="Gill Sans MT"/>
        <family val="2"/>
      </rPr>
      <t>Primary driver is to reduce duration of outages at the LV level.</t>
    </r>
  </si>
  <si>
    <t>Use thermal cameras to assist in fault location</t>
  </si>
  <si>
    <t>Thermal camera procurement, training &amp; implementation costs</t>
  </si>
  <si>
    <t>Total thermal camera costs</t>
  </si>
  <si>
    <t>*Thermal camera data.  Acquired from LV automation team</t>
  </si>
  <si>
    <t>Thermal camera avoided costs</t>
  </si>
  <si>
    <t>Total # of CMLs avoided</t>
  </si>
  <si>
    <t>Total # of CIs avoided</t>
  </si>
  <si>
    <t>Total £ savings of CIs avoided</t>
  </si>
  <si>
    <t>Total £ savings of CMLs avoided</t>
  </si>
  <si>
    <t>NA</t>
  </si>
  <si>
    <t>Total excavational (Opex) savings</t>
  </si>
  <si>
    <t>Total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</si>
</sst>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_-* #,##0_-;\-* #,##0_-;_-* &quot;-&quot;??_-;_-@_-"/>
  </numFmts>
  <fonts count="37"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11"/>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xf numFmtId="0" fontId="36" fillId="0" borderId="0"/>
  </cellStyleXfs>
  <cellXfs count="192">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0" fontId="0" fillId="0" borderId="0" xfId="9" applyFont="1" applyFill="1" applyBorder="1" applyAlignment="1" applyProtection="1">
      <alignment horizontal="center" vertical="center"/>
      <protection locked="0"/>
    </xf>
    <xf numFmtId="0" fontId="0" fillId="0" borderId="0" xfId="0" applyFill="1" applyBorder="1"/>
    <xf numFmtId="0" fontId="4" fillId="0" borderId="3" xfId="0" applyFont="1" applyFill="1" applyBorder="1" applyAlignment="1">
      <alignment vertical="top"/>
    </xf>
    <xf numFmtId="0" fontId="4" fillId="0" borderId="3" xfId="0" applyFont="1" applyFill="1" applyBorder="1" applyAlignment="1">
      <alignment vertical="top" wrapText="1"/>
    </xf>
    <xf numFmtId="8" fontId="4" fillId="0" borderId="3" xfId="0" applyNumberFormat="1" applyFont="1" applyFill="1" applyBorder="1" applyAlignment="1">
      <alignment horizontal="center" vertical="top"/>
    </xf>
    <xf numFmtId="8" fontId="0" fillId="0" borderId="0" xfId="0" applyNumberFormat="1"/>
    <xf numFmtId="0" fontId="4" fillId="0" borderId="3" xfId="0" applyFont="1" applyBorder="1" applyAlignment="1">
      <alignment vertical="top" wrapText="1"/>
    </xf>
    <xf numFmtId="2" fontId="0" fillId="0" borderId="3" xfId="0" applyNumberFormat="1" applyBorder="1"/>
    <xf numFmtId="170" fontId="0" fillId="0" borderId="3" xfId="7" applyNumberFormat="1" applyFont="1" applyBorder="1"/>
    <xf numFmtId="0" fontId="0" fillId="0" borderId="0" xfId="0" applyBorder="1" applyAlignment="1">
      <alignment horizontal="left"/>
    </xf>
    <xf numFmtId="0" fontId="0" fillId="0" borderId="3" xfId="9" applyFont="1" applyFill="1" applyBorder="1" applyAlignment="1" applyProtection="1">
      <alignment horizontal="left" vertical="center"/>
      <protection locked="0"/>
    </xf>
    <xf numFmtId="175" fontId="0" fillId="0" borderId="0" xfId="7" applyNumberFormat="1" applyFon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10">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Normal_Workings baseline" xfId="9"/>
    <cellStyle name="Percent" xfId="1" builtinId="5"/>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229</v>
      </c>
      <c r="C2" s="101" t="s">
        <v>237</v>
      </c>
      <c r="D2" s="101" t="s">
        <v>236</v>
      </c>
      <c r="E2" s="101" t="s">
        <v>230</v>
      </c>
    </row>
    <row r="3" spans="1:5" s="100" customFormat="1" ht="62.25" customHeight="1" x14ac:dyDescent="0.25">
      <c r="B3" s="102" t="s">
        <v>231</v>
      </c>
      <c r="C3" s="102" t="s">
        <v>234</v>
      </c>
      <c r="D3" s="102"/>
      <c r="E3" s="103" t="s">
        <v>235</v>
      </c>
    </row>
    <row r="4" spans="1:5" s="100" customFormat="1" ht="62.25" customHeight="1" x14ac:dyDescent="0.25">
      <c r="B4" s="102" t="s">
        <v>232</v>
      </c>
      <c r="C4" s="102" t="s">
        <v>238</v>
      </c>
      <c r="D4" s="104">
        <v>41352</v>
      </c>
      <c r="E4" s="102" t="s">
        <v>239</v>
      </c>
    </row>
    <row r="5" spans="1:5" s="100" customFormat="1" ht="84" customHeight="1" x14ac:dyDescent="0.25">
      <c r="B5" s="102" t="s">
        <v>233</v>
      </c>
      <c r="C5" s="102" t="s">
        <v>244</v>
      </c>
      <c r="D5" s="104" t="s">
        <v>240</v>
      </c>
      <c r="E5" s="102" t="s">
        <v>241</v>
      </c>
    </row>
    <row r="6" spans="1:5" ht="111" customHeight="1" x14ac:dyDescent="0.25">
      <c r="A6" s="129"/>
      <c r="B6" s="130" t="s">
        <v>242</v>
      </c>
      <c r="C6" s="130" t="s">
        <v>243</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338</v>
      </c>
    </row>
    <row r="10" spans="1:5" ht="21.75" customHeight="1" x14ac:dyDescent="0.25">
      <c r="D10" s="134">
        <v>41649</v>
      </c>
      <c r="E10" s="133" t="s">
        <v>339</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96</v>
      </c>
    </row>
    <row r="6" spans="2:3" x14ac:dyDescent="0.3">
      <c r="B6" s="96" t="s">
        <v>218</v>
      </c>
      <c r="C6" s="31" t="s">
        <v>219</v>
      </c>
    </row>
    <row r="7" spans="2:3" ht="56.25" customHeight="1" x14ac:dyDescent="0.3">
      <c r="B7" s="97" t="s">
        <v>301</v>
      </c>
      <c r="C7" s="31" t="s">
        <v>332</v>
      </c>
    </row>
    <row r="8" spans="2:3" x14ac:dyDescent="0.3">
      <c r="B8" s="98" t="s">
        <v>302</v>
      </c>
      <c r="C8" s="31" t="s">
        <v>303</v>
      </c>
    </row>
    <row r="9" spans="2:3" ht="30" x14ac:dyDescent="0.3">
      <c r="B9" s="97" t="s">
        <v>225</v>
      </c>
      <c r="C9" s="31" t="s">
        <v>331</v>
      </c>
    </row>
    <row r="10" spans="2:3" x14ac:dyDescent="0.3">
      <c r="B10" s="98" t="s">
        <v>216</v>
      </c>
      <c r="C10" s="31" t="s">
        <v>217</v>
      </c>
    </row>
    <row r="12" spans="2:3" x14ac:dyDescent="0.3">
      <c r="B12" s="25" t="s">
        <v>24</v>
      </c>
    </row>
    <row r="13" spans="2:3" x14ac:dyDescent="0.3">
      <c r="B13" s="93" t="s">
        <v>25</v>
      </c>
    </row>
    <row r="14" spans="2:3" x14ac:dyDescent="0.3">
      <c r="B14" s="94" t="s">
        <v>218</v>
      </c>
    </row>
    <row r="15" spans="2:3" x14ac:dyDescent="0.3">
      <c r="B15" s="88" t="s">
        <v>224</v>
      </c>
    </row>
    <row r="16" spans="2:3" x14ac:dyDescent="0.3">
      <c r="B16" s="95" t="s">
        <v>220</v>
      </c>
    </row>
    <row r="17" spans="2:4" x14ac:dyDescent="0.3">
      <c r="B17" s="25"/>
    </row>
    <row r="18" spans="2:4" x14ac:dyDescent="0.3">
      <c r="B18" s="2" t="s">
        <v>64</v>
      </c>
    </row>
    <row r="19" spans="2:4" ht="19.5" customHeight="1" x14ac:dyDescent="0.3">
      <c r="B19" s="2" t="s">
        <v>221</v>
      </c>
    </row>
    <row r="20" spans="2:4" x14ac:dyDescent="0.3">
      <c r="B20" s="91" t="s">
        <v>226</v>
      </c>
    </row>
    <row r="21" spans="2:4" x14ac:dyDescent="0.3">
      <c r="B21" s="91" t="s">
        <v>227</v>
      </c>
    </row>
    <row r="22" spans="2:4" ht="25.5" customHeight="1" x14ac:dyDescent="0.3">
      <c r="B22" s="90" t="s">
        <v>98</v>
      </c>
    </row>
    <row r="23" spans="2:4" ht="10.5" customHeight="1" x14ac:dyDescent="0.3"/>
    <row r="24" spans="2:4" ht="24.75" customHeight="1" x14ac:dyDescent="0.3">
      <c r="B24" s="91" t="s">
        <v>222</v>
      </c>
      <c r="C24" s="91"/>
      <c r="D24" s="91"/>
    </row>
    <row r="25" spans="2:4" ht="26.25" customHeight="1" x14ac:dyDescent="0.3">
      <c r="B25" s="91" t="s">
        <v>311</v>
      </c>
      <c r="C25" s="91"/>
      <c r="D25" s="91"/>
    </row>
    <row r="26" spans="2:4" ht="32.25" customHeight="1" x14ac:dyDescent="0.3">
      <c r="B26" s="151" t="s">
        <v>223</v>
      </c>
      <c r="C26" s="151"/>
      <c r="D26" s="151"/>
    </row>
    <row r="28" spans="2:4" x14ac:dyDescent="0.3">
      <c r="B28" s="2" t="s">
        <v>97</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19" activePane="bottomLeft" state="frozen"/>
      <selection activeCell="A7" sqref="A7"/>
      <selection pane="bottomLeft" activeCell="I30" sqref="I30"/>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336</v>
      </c>
      <c r="Z1" s="26" t="s">
        <v>29</v>
      </c>
    </row>
    <row r="2" spans="2:26" x14ac:dyDescent="0.3">
      <c r="B2" s="165" t="s">
        <v>351</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59"/>
      <c r="C5" s="160"/>
      <c r="D5" s="160"/>
      <c r="E5" s="160"/>
      <c r="F5" s="161"/>
    </row>
    <row r="6" spans="2:26" ht="13.5" customHeight="1" x14ac:dyDescent="0.3">
      <c r="B6" s="27"/>
      <c r="C6" s="27"/>
      <c r="D6" s="27"/>
      <c r="E6" s="27"/>
      <c r="F6" s="27"/>
    </row>
    <row r="7" spans="2:26" x14ac:dyDescent="0.3">
      <c r="B7" s="25" t="s">
        <v>48</v>
      </c>
    </row>
    <row r="8" spans="2:26" x14ac:dyDescent="0.3">
      <c r="B8" s="176" t="s">
        <v>337</v>
      </c>
      <c r="C8" s="177"/>
      <c r="D8" s="171" t="s">
        <v>30</v>
      </c>
      <c r="E8" s="171"/>
      <c r="F8" s="171"/>
    </row>
    <row r="9" spans="2:26" ht="22.5" customHeight="1" x14ac:dyDescent="0.3">
      <c r="B9" s="162" t="s">
        <v>345</v>
      </c>
      <c r="C9" s="163"/>
      <c r="D9" s="172" t="s">
        <v>347</v>
      </c>
      <c r="E9" s="172"/>
      <c r="F9" s="172"/>
    </row>
    <row r="10" spans="2:26" ht="35.25" customHeight="1" x14ac:dyDescent="0.3">
      <c r="B10" s="162" t="s">
        <v>346</v>
      </c>
      <c r="C10" s="163"/>
      <c r="D10" s="173" t="s">
        <v>352</v>
      </c>
      <c r="E10" s="174"/>
      <c r="F10" s="175"/>
    </row>
    <row r="11" spans="2:26" ht="39" customHeight="1" x14ac:dyDescent="0.3">
      <c r="B11" s="162"/>
      <c r="C11" s="163"/>
      <c r="D11" s="172"/>
      <c r="E11" s="172"/>
      <c r="F11" s="172"/>
    </row>
    <row r="12" spans="2:26" ht="22.5" customHeight="1" x14ac:dyDescent="0.3">
      <c r="B12" s="162"/>
      <c r="C12" s="163"/>
      <c r="D12" s="172"/>
      <c r="E12" s="172"/>
      <c r="F12" s="172"/>
    </row>
    <row r="13" spans="2:26" ht="42" customHeight="1" x14ac:dyDescent="0.3">
      <c r="B13" s="162"/>
      <c r="C13" s="163"/>
      <c r="D13" s="172"/>
      <c r="E13" s="172"/>
      <c r="F13" s="172"/>
    </row>
    <row r="14" spans="2:26" ht="22.5" customHeight="1" x14ac:dyDescent="0.3">
      <c r="B14" s="162"/>
      <c r="C14" s="163"/>
      <c r="D14" s="172"/>
      <c r="E14" s="172"/>
      <c r="F14" s="172"/>
    </row>
    <row r="15" spans="2:26" ht="45.75" customHeight="1" x14ac:dyDescent="0.3">
      <c r="B15" s="162"/>
      <c r="C15" s="163"/>
      <c r="D15" s="172"/>
      <c r="E15" s="172"/>
      <c r="F15" s="172"/>
    </row>
    <row r="16" spans="2:26" ht="28.5" customHeight="1" x14ac:dyDescent="0.3">
      <c r="B16" s="162"/>
      <c r="C16" s="163"/>
      <c r="D16" s="172"/>
      <c r="E16" s="172"/>
      <c r="F16" s="172"/>
    </row>
    <row r="17" spans="2:11" ht="22.5" customHeight="1" x14ac:dyDescent="0.3">
      <c r="B17" s="157"/>
      <c r="C17" s="158"/>
      <c r="D17" s="164"/>
      <c r="E17" s="164"/>
      <c r="F17" s="164"/>
    </row>
    <row r="18" spans="2:11" ht="22.5" customHeight="1" x14ac:dyDescent="0.3">
      <c r="B18" s="157"/>
      <c r="C18" s="158"/>
      <c r="D18" s="164"/>
      <c r="E18" s="164"/>
      <c r="F18" s="164"/>
    </row>
    <row r="19" spans="2:11" ht="22.5" customHeight="1" x14ac:dyDescent="0.3">
      <c r="B19" s="157"/>
      <c r="C19" s="158"/>
      <c r="D19" s="164"/>
      <c r="E19" s="164"/>
      <c r="F19" s="164"/>
    </row>
    <row r="20" spans="2:11" ht="22.5" customHeight="1" x14ac:dyDescent="0.3">
      <c r="B20" s="157"/>
      <c r="C20" s="158"/>
      <c r="D20" s="164"/>
      <c r="E20" s="164"/>
      <c r="F20" s="164"/>
    </row>
    <row r="21" spans="2:11" ht="22.5" customHeight="1" x14ac:dyDescent="0.3">
      <c r="B21" s="157"/>
      <c r="C21" s="158"/>
      <c r="D21" s="164"/>
      <c r="E21" s="164"/>
      <c r="F21" s="164"/>
    </row>
    <row r="22" spans="2:11" ht="22.5" customHeight="1" x14ac:dyDescent="0.3">
      <c r="B22" s="157"/>
      <c r="C22" s="158"/>
      <c r="D22" s="164"/>
      <c r="E22" s="164"/>
      <c r="F22" s="164"/>
    </row>
    <row r="23" spans="2:11" ht="22.5" customHeight="1" x14ac:dyDescent="0.3">
      <c r="B23" s="157"/>
      <c r="C23" s="158"/>
      <c r="D23" s="164"/>
      <c r="E23" s="164"/>
      <c r="F23" s="164"/>
    </row>
    <row r="24" spans="2:11" ht="12.75" customHeight="1" x14ac:dyDescent="0.3">
      <c r="B24" s="28"/>
      <c r="C24" s="28"/>
      <c r="D24" s="29"/>
      <c r="E24" s="29"/>
      <c r="F24" s="29"/>
    </row>
    <row r="25" spans="2:11" x14ac:dyDescent="0.3">
      <c r="B25" s="25" t="s">
        <v>49</v>
      </c>
    </row>
    <row r="26" spans="2:11" ht="38.25" customHeight="1" x14ac:dyDescent="0.3">
      <c r="B26" s="153" t="s">
        <v>47</v>
      </c>
      <c r="C26" s="155" t="s">
        <v>27</v>
      </c>
      <c r="D26" s="155" t="s">
        <v>28</v>
      </c>
      <c r="E26" s="155" t="s">
        <v>30</v>
      </c>
      <c r="F26" s="153" t="s">
        <v>340</v>
      </c>
      <c r="G26" s="152" t="s">
        <v>100</v>
      </c>
      <c r="H26" s="152"/>
      <c r="I26" s="152"/>
      <c r="J26" s="152"/>
      <c r="K26" s="152"/>
    </row>
    <row r="27" spans="2:11" ht="36" customHeight="1" x14ac:dyDescent="0.3">
      <c r="B27" s="154"/>
      <c r="C27" s="156"/>
      <c r="D27" s="156"/>
      <c r="E27" s="156"/>
      <c r="F27" s="154"/>
      <c r="G27" s="64" t="s">
        <v>101</v>
      </c>
      <c r="H27" s="64" t="s">
        <v>102</v>
      </c>
      <c r="I27" s="64" t="s">
        <v>103</v>
      </c>
      <c r="J27" s="64" t="s">
        <v>104</v>
      </c>
      <c r="K27" s="64" t="s">
        <v>105</v>
      </c>
    </row>
    <row r="28" spans="2:11" ht="27.75" customHeight="1" x14ac:dyDescent="0.3">
      <c r="B28" s="30">
        <v>1</v>
      </c>
      <c r="C28" s="31" t="str">
        <f>B9&amp;" "&amp;D9</f>
        <v>Option 1 (Baseline) Do Nothing Scenario.  Normal fault location occurrs</v>
      </c>
      <c r="D28" s="30" t="s">
        <v>79</v>
      </c>
      <c r="E28" s="31"/>
      <c r="F28" s="30"/>
      <c r="G28" s="65">
        <f>'Option 1 (Baseline)'!$C$4</f>
        <v>-0.30913786342887173</v>
      </c>
      <c r="H28" s="65">
        <f>'Option 1 (Baseline)'!$C$5</f>
        <v>-0.31900779702456983</v>
      </c>
      <c r="I28" s="65">
        <f>'Option 1 (Baseline)'!$C$6</f>
        <v>-0.32580749048171098</v>
      </c>
      <c r="J28" s="65">
        <f>'Option 1 (Baseline)'!$C$7</f>
        <v>-0.33248424218156003</v>
      </c>
      <c r="K28" s="66"/>
    </row>
    <row r="29" spans="2:11" ht="27.75" customHeight="1" x14ac:dyDescent="0.3">
      <c r="B29" s="30">
        <v>2</v>
      </c>
      <c r="C29" s="145" t="str">
        <f>B10&amp;" "&amp;D10</f>
        <v>Option 2 Use thermal cameras to assist in fault location</v>
      </c>
      <c r="D29" s="30" t="s">
        <v>29</v>
      </c>
      <c r="E29" s="31"/>
      <c r="F29" s="30"/>
      <c r="G29" s="65">
        <f>'Option 2'!$C$4</f>
        <v>-0.17628707251421399</v>
      </c>
      <c r="H29" s="65">
        <f>'Option 2'!$C$5</f>
        <v>-0.20633881062648887</v>
      </c>
      <c r="I29" s="65">
        <f>'Option 2'!$C$6</f>
        <v>-0.22704235488405292</v>
      </c>
      <c r="J29" s="65">
        <f>'Option 2'!$C$7</f>
        <v>-0.24737156901493662</v>
      </c>
      <c r="K29" s="30"/>
    </row>
    <row r="30" spans="2:11" ht="27.75" customHeight="1" x14ac:dyDescent="0.3">
      <c r="B30" s="141">
        <v>3</v>
      </c>
      <c r="C30" s="141"/>
      <c r="D30" s="141"/>
      <c r="E30" s="142"/>
      <c r="F30" s="141"/>
      <c r="G30" s="143"/>
      <c r="H30" s="143"/>
      <c r="I30" s="143"/>
      <c r="J30" s="143"/>
      <c r="K30" s="141"/>
    </row>
    <row r="31" spans="2:11" ht="27.75" customHeight="1" x14ac:dyDescent="0.3">
      <c r="B31" s="141">
        <v>4</v>
      </c>
      <c r="C31" s="141"/>
      <c r="D31" s="141"/>
      <c r="E31" s="142"/>
      <c r="F31" s="141"/>
      <c r="G31" s="143"/>
      <c r="H31" s="143"/>
      <c r="I31" s="143"/>
      <c r="J31" s="143"/>
      <c r="K31" s="141"/>
    </row>
    <row r="32" spans="2:11" ht="27.75" customHeight="1" x14ac:dyDescent="0.3">
      <c r="B32" s="141">
        <v>5</v>
      </c>
      <c r="C32" s="141"/>
      <c r="D32" s="141"/>
      <c r="E32" s="142"/>
      <c r="F32" s="141"/>
      <c r="G32" s="143"/>
      <c r="H32" s="143"/>
      <c r="I32" s="143"/>
      <c r="J32" s="143"/>
      <c r="K32" s="141"/>
    </row>
    <row r="33" spans="2:11" ht="27.75" customHeight="1" x14ac:dyDescent="0.3">
      <c r="B33" s="141">
        <v>6</v>
      </c>
      <c r="C33" s="141"/>
      <c r="D33" s="141"/>
      <c r="E33" s="142"/>
      <c r="F33" s="141"/>
      <c r="G33" s="143"/>
      <c r="H33" s="143"/>
      <c r="I33" s="143"/>
      <c r="J33" s="143"/>
      <c r="K33" s="141"/>
    </row>
    <row r="34" spans="2:11" ht="27.75" customHeight="1" x14ac:dyDescent="0.3">
      <c r="B34" s="141">
        <v>7</v>
      </c>
      <c r="C34" s="141"/>
      <c r="D34" s="141"/>
      <c r="E34" s="142"/>
      <c r="F34" s="141"/>
      <c r="G34" s="143"/>
      <c r="H34" s="143"/>
      <c r="I34" s="143"/>
      <c r="J34" s="143"/>
      <c r="K34" s="141"/>
    </row>
    <row r="35" spans="2:11" ht="27.75" customHeight="1" x14ac:dyDescent="0.3">
      <c r="B35" s="141">
        <v>8</v>
      </c>
      <c r="C35" s="141"/>
      <c r="D35" s="141"/>
      <c r="E35" s="142"/>
      <c r="F35" s="141"/>
      <c r="G35" s="143"/>
      <c r="H35" s="143"/>
      <c r="I35" s="143"/>
      <c r="J35" s="143"/>
      <c r="K35" s="141"/>
    </row>
    <row r="39" spans="2:11" x14ac:dyDescent="0.3">
      <c r="B39" s="2" t="s">
        <v>106</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10" priority="20">
      <formula>$D28="adopted"</formula>
    </cfRule>
  </conditionalFormatting>
  <conditionalFormatting sqref="B30:F35 B29 D29:F29">
    <cfRule type="expression" dxfId="9" priority="19">
      <formula>$D29="adopted"</formula>
    </cfRule>
  </conditionalFormatting>
  <conditionalFormatting sqref="D29:D35">
    <cfRule type="expression" dxfId="8" priority="18">
      <formula>$D29="adopted"</formula>
    </cfRule>
  </conditionalFormatting>
  <conditionalFormatting sqref="G28:K28">
    <cfRule type="expression" dxfId="7" priority="17">
      <formula>$D28="adopted"</formula>
    </cfRule>
  </conditionalFormatting>
  <conditionalFormatting sqref="G29:K35">
    <cfRule type="expression" dxfId="6" priority="16">
      <formula>$D29="adopted"</formula>
    </cfRule>
  </conditionalFormatting>
  <conditionalFormatting sqref="G30:J30">
    <cfRule type="expression" dxfId="5" priority="14">
      <formula>$D30="adopted"</formula>
    </cfRule>
  </conditionalFormatting>
  <conditionalFormatting sqref="G31:J31">
    <cfRule type="expression" dxfId="4" priority="13">
      <formula>$D31="adopted"</formula>
    </cfRule>
  </conditionalFormatting>
  <conditionalFormatting sqref="G32:J35">
    <cfRule type="expression" dxfId="3" priority="12">
      <formula>$D32="adopted"</formula>
    </cfRule>
  </conditionalFormatting>
  <conditionalFormatting sqref="G33:J33">
    <cfRule type="expression" dxfId="2" priority="10">
      <formula>$D33="adopted"</formula>
    </cfRule>
  </conditionalFormatting>
  <conditionalFormatting sqref="G34:J34">
    <cfRule type="expression" dxfId="1" priority="9">
      <formula>$D34="adopted"</formula>
    </cfRule>
  </conditionalFormatting>
  <conditionalFormatting sqref="C29">
    <cfRule type="expression" dxfId="0" priority="1">
      <formula>$D29="adopted"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30" sqref="F30"/>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84</v>
      </c>
      <c r="C1" s="21"/>
      <c r="D1" s="21"/>
      <c r="E1" s="21"/>
      <c r="F1" s="32" t="s">
        <v>85</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295</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203</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206</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204</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205</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8" t="s">
        <v>73</v>
      </c>
      <c r="C13" s="179"/>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107</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324</v>
      </c>
      <c r="C15" s="42" t="s">
        <v>317</v>
      </c>
      <c r="D15" s="125">
        <v>1.3408686121386491</v>
      </c>
      <c r="E15" s="21"/>
      <c r="F15" s="70" t="s">
        <v>90</v>
      </c>
      <c r="G15" s="39"/>
      <c r="H15" s="39"/>
      <c r="I15" s="76" t="s">
        <v>154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318</v>
      </c>
      <c r="D16" s="125">
        <v>1.3004251926654264</v>
      </c>
      <c r="E16" s="83"/>
      <c r="F16" s="71" t="s">
        <v>155</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319</v>
      </c>
      <c r="D17" s="125">
        <v>1.2670349113192076</v>
      </c>
      <c r="E17" s="83"/>
      <c r="F17" s="70" t="s">
        <v>208</v>
      </c>
      <c r="G17" s="72"/>
      <c r="H17" s="72"/>
      <c r="I17" s="79" t="s">
        <v>202</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2"/>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251</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252</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107</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248</v>
      </c>
      <c r="E28" s="74"/>
    </row>
    <row r="29" spans="1:59" x14ac:dyDescent="0.3">
      <c r="B29" s="20" t="s">
        <v>249</v>
      </c>
    </row>
    <row r="31" spans="1:59" x14ac:dyDescent="0.3">
      <c r="B31" s="20" t="str">
        <f>"Power sector emissions reduce by"&amp;" "&amp;ROUND($D$78,2)&amp;" g/kWh p.a. between now and 2030."</f>
        <v>Power sector emissions reduce by 14.5 g/kWh p.a. between now and 2030.</v>
      </c>
    </row>
    <row r="32" spans="1:59" x14ac:dyDescent="0.3">
      <c r="B32" s="20" t="s">
        <v>250</v>
      </c>
      <c r="H32" s="73"/>
    </row>
    <row r="33" spans="2:5" ht="47.25" customHeight="1" x14ac:dyDescent="0.3">
      <c r="D33" s="106" t="s">
        <v>291</v>
      </c>
    </row>
    <row r="34" spans="2:5" x14ac:dyDescent="0.3">
      <c r="B34" s="111" t="s">
        <v>245</v>
      </c>
      <c r="C34" s="20" t="s">
        <v>251</v>
      </c>
      <c r="D34" s="20">
        <f>0.58982*1000</f>
        <v>589.82000000000005</v>
      </c>
      <c r="E34" s="20" t="s">
        <v>292</v>
      </c>
    </row>
    <row r="35" spans="2:5" x14ac:dyDescent="0.3">
      <c r="B35" s="111" t="s">
        <v>246</v>
      </c>
      <c r="C35" s="20" t="s">
        <v>252</v>
      </c>
      <c r="D35" s="73">
        <f>D34-$D$78</f>
        <v>575.32450000000006</v>
      </c>
    </row>
    <row r="36" spans="2:5" x14ac:dyDescent="0.3">
      <c r="B36" s="111" t="s">
        <v>247</v>
      </c>
      <c r="C36" s="20" t="s">
        <v>72</v>
      </c>
      <c r="D36" s="73">
        <f t="shared" ref="D36:D73" si="2">D35-$D$78</f>
        <v>560.82900000000006</v>
      </c>
    </row>
    <row r="37" spans="2:5" x14ac:dyDescent="0.3">
      <c r="C37" s="20" t="s">
        <v>107</v>
      </c>
      <c r="D37" s="73">
        <f t="shared" si="2"/>
        <v>546.33350000000007</v>
      </c>
    </row>
    <row r="38" spans="2:5" x14ac:dyDescent="0.3">
      <c r="C38" s="20" t="s">
        <v>253</v>
      </c>
      <c r="D38" s="73">
        <f t="shared" si="2"/>
        <v>531.83800000000008</v>
      </c>
    </row>
    <row r="39" spans="2:5" x14ac:dyDescent="0.3">
      <c r="C39" s="20" t="s">
        <v>254</v>
      </c>
      <c r="D39" s="73">
        <f t="shared" si="2"/>
        <v>517.34250000000009</v>
      </c>
    </row>
    <row r="40" spans="2:5" x14ac:dyDescent="0.3">
      <c r="C40" s="20" t="s">
        <v>255</v>
      </c>
      <c r="D40" s="73">
        <f t="shared" si="2"/>
        <v>502.84700000000009</v>
      </c>
    </row>
    <row r="41" spans="2:5" x14ac:dyDescent="0.3">
      <c r="C41" s="20" t="s">
        <v>256</v>
      </c>
      <c r="D41" s="73">
        <f t="shared" si="2"/>
        <v>488.3515000000001</v>
      </c>
    </row>
    <row r="42" spans="2:5" x14ac:dyDescent="0.3">
      <c r="C42" s="20" t="s">
        <v>257</v>
      </c>
      <c r="D42" s="73">
        <f t="shared" si="2"/>
        <v>473.85600000000011</v>
      </c>
    </row>
    <row r="43" spans="2:5" x14ac:dyDescent="0.3">
      <c r="C43" s="20" t="s">
        <v>258</v>
      </c>
      <c r="D43" s="73">
        <f t="shared" si="2"/>
        <v>459.36050000000012</v>
      </c>
    </row>
    <row r="44" spans="2:5" x14ac:dyDescent="0.3">
      <c r="C44" s="20" t="s">
        <v>259</v>
      </c>
      <c r="D44" s="73">
        <f t="shared" si="2"/>
        <v>444.86500000000012</v>
      </c>
    </row>
    <row r="45" spans="2:5" x14ac:dyDescent="0.3">
      <c r="C45" s="20" t="s">
        <v>260</v>
      </c>
      <c r="D45" s="73">
        <f t="shared" si="2"/>
        <v>430.36950000000013</v>
      </c>
    </row>
    <row r="46" spans="2:5" x14ac:dyDescent="0.3">
      <c r="C46" s="20" t="s">
        <v>261</v>
      </c>
      <c r="D46" s="73">
        <f t="shared" si="2"/>
        <v>415.87400000000014</v>
      </c>
    </row>
    <row r="47" spans="2:5" x14ac:dyDescent="0.3">
      <c r="C47" s="20" t="s">
        <v>262</v>
      </c>
      <c r="D47" s="73">
        <f t="shared" si="2"/>
        <v>401.37850000000014</v>
      </c>
    </row>
    <row r="48" spans="2:5" x14ac:dyDescent="0.3">
      <c r="C48" s="20" t="s">
        <v>263</v>
      </c>
      <c r="D48" s="73">
        <f t="shared" si="2"/>
        <v>386.88300000000015</v>
      </c>
    </row>
    <row r="49" spans="3:4" x14ac:dyDescent="0.3">
      <c r="C49" s="20" t="s">
        <v>264</v>
      </c>
      <c r="D49" s="73">
        <f t="shared" si="2"/>
        <v>372.38750000000016</v>
      </c>
    </row>
    <row r="50" spans="3:4" x14ac:dyDescent="0.3">
      <c r="C50" s="20" t="s">
        <v>265</v>
      </c>
      <c r="D50" s="73">
        <f t="shared" si="2"/>
        <v>357.89200000000017</v>
      </c>
    </row>
    <row r="51" spans="3:4" x14ac:dyDescent="0.3">
      <c r="C51" s="20" t="s">
        <v>266</v>
      </c>
      <c r="D51" s="73">
        <f t="shared" si="2"/>
        <v>343.39650000000017</v>
      </c>
    </row>
    <row r="52" spans="3:4" x14ac:dyDescent="0.3">
      <c r="C52" s="20" t="s">
        <v>267</v>
      </c>
      <c r="D52" s="73">
        <f t="shared" si="2"/>
        <v>328.90100000000018</v>
      </c>
    </row>
    <row r="53" spans="3:4" x14ac:dyDescent="0.3">
      <c r="C53" s="20" t="s">
        <v>268</v>
      </c>
      <c r="D53" s="73">
        <f t="shared" si="2"/>
        <v>314.40550000000019</v>
      </c>
    </row>
    <row r="54" spans="3:4" x14ac:dyDescent="0.3">
      <c r="C54" s="20" t="s">
        <v>269</v>
      </c>
      <c r="D54" s="73">
        <f t="shared" si="2"/>
        <v>299.9100000000002</v>
      </c>
    </row>
    <row r="55" spans="3:4" x14ac:dyDescent="0.3">
      <c r="C55" s="20" t="s">
        <v>270</v>
      </c>
      <c r="D55" s="73">
        <f t="shared" si="2"/>
        <v>285.4145000000002</v>
      </c>
    </row>
    <row r="56" spans="3:4" x14ac:dyDescent="0.3">
      <c r="C56" s="20" t="s">
        <v>271</v>
      </c>
      <c r="D56" s="73">
        <f t="shared" si="2"/>
        <v>270.91900000000021</v>
      </c>
    </row>
    <row r="57" spans="3:4" x14ac:dyDescent="0.3">
      <c r="C57" s="20" t="s">
        <v>272</v>
      </c>
      <c r="D57" s="73">
        <f t="shared" si="2"/>
        <v>256.42350000000022</v>
      </c>
    </row>
    <row r="58" spans="3:4" x14ac:dyDescent="0.3">
      <c r="C58" s="20" t="s">
        <v>273</v>
      </c>
      <c r="D58" s="73">
        <f t="shared" si="2"/>
        <v>241.92800000000022</v>
      </c>
    </row>
    <row r="59" spans="3:4" x14ac:dyDescent="0.3">
      <c r="C59" s="20" t="s">
        <v>274</v>
      </c>
      <c r="D59" s="73">
        <f t="shared" si="2"/>
        <v>227.43250000000023</v>
      </c>
    </row>
    <row r="60" spans="3:4" x14ac:dyDescent="0.3">
      <c r="C60" s="20" t="s">
        <v>275</v>
      </c>
      <c r="D60" s="73">
        <f t="shared" si="2"/>
        <v>212.93700000000024</v>
      </c>
    </row>
    <row r="61" spans="3:4" x14ac:dyDescent="0.3">
      <c r="C61" s="20" t="s">
        <v>276</v>
      </c>
      <c r="D61" s="73">
        <f t="shared" si="2"/>
        <v>198.44150000000025</v>
      </c>
    </row>
    <row r="62" spans="3:4" x14ac:dyDescent="0.3">
      <c r="C62" s="20" t="s">
        <v>277</v>
      </c>
      <c r="D62" s="73">
        <f t="shared" si="2"/>
        <v>183.94600000000025</v>
      </c>
    </row>
    <row r="63" spans="3:4" x14ac:dyDescent="0.3">
      <c r="C63" s="20" t="s">
        <v>278</v>
      </c>
      <c r="D63" s="73">
        <f t="shared" si="2"/>
        <v>169.45050000000026</v>
      </c>
    </row>
    <row r="64" spans="3:4" x14ac:dyDescent="0.3">
      <c r="C64" s="20" t="s">
        <v>279</v>
      </c>
      <c r="D64" s="73">
        <f t="shared" si="2"/>
        <v>154.95500000000027</v>
      </c>
    </row>
    <row r="65" spans="3:5" x14ac:dyDescent="0.3">
      <c r="C65" s="20" t="s">
        <v>280</v>
      </c>
      <c r="D65" s="73">
        <f t="shared" si="2"/>
        <v>140.45950000000028</v>
      </c>
    </row>
    <row r="66" spans="3:5" x14ac:dyDescent="0.3">
      <c r="C66" s="20" t="s">
        <v>281</v>
      </c>
      <c r="D66" s="73">
        <f t="shared" si="2"/>
        <v>125.96400000000027</v>
      </c>
    </row>
    <row r="67" spans="3:5" x14ac:dyDescent="0.3">
      <c r="C67" s="20" t="s">
        <v>282</v>
      </c>
      <c r="D67" s="73">
        <f t="shared" si="2"/>
        <v>111.46850000000026</v>
      </c>
    </row>
    <row r="68" spans="3:5" x14ac:dyDescent="0.3">
      <c r="C68" s="20" t="s">
        <v>283</v>
      </c>
      <c r="D68" s="73">
        <f t="shared" si="2"/>
        <v>96.973000000000255</v>
      </c>
    </row>
    <row r="69" spans="3:5" x14ac:dyDescent="0.3">
      <c r="C69" s="20" t="s">
        <v>284</v>
      </c>
      <c r="D69" s="73">
        <f t="shared" si="2"/>
        <v>82.477500000000248</v>
      </c>
    </row>
    <row r="70" spans="3:5" x14ac:dyDescent="0.3">
      <c r="C70" s="20" t="s">
        <v>285</v>
      </c>
      <c r="D70" s="73">
        <f t="shared" si="2"/>
        <v>67.982000000000241</v>
      </c>
    </row>
    <row r="71" spans="3:5" x14ac:dyDescent="0.3">
      <c r="C71" s="20" t="s">
        <v>286</v>
      </c>
      <c r="D71" s="73">
        <f t="shared" si="2"/>
        <v>53.486500000000241</v>
      </c>
    </row>
    <row r="72" spans="3:5" x14ac:dyDescent="0.3">
      <c r="C72" s="20" t="s">
        <v>287</v>
      </c>
      <c r="D72" s="73">
        <f t="shared" si="2"/>
        <v>38.991000000000241</v>
      </c>
    </row>
    <row r="73" spans="3:5" x14ac:dyDescent="0.3">
      <c r="C73" s="20" t="s">
        <v>288</v>
      </c>
      <c r="D73" s="73">
        <f t="shared" si="2"/>
        <v>24.495500000000241</v>
      </c>
    </row>
    <row r="74" spans="3:5" x14ac:dyDescent="0.3">
      <c r="C74" s="20" t="s">
        <v>289</v>
      </c>
      <c r="D74" s="73">
        <v>10</v>
      </c>
    </row>
    <row r="75" spans="3:5" x14ac:dyDescent="0.3">
      <c r="C75" s="20" t="s">
        <v>290</v>
      </c>
      <c r="D75" s="73">
        <f>D73-D78</f>
        <v>10.00000000000024</v>
      </c>
      <c r="E75" s="20" t="s">
        <v>293</v>
      </c>
    </row>
    <row r="78" spans="3:5" x14ac:dyDescent="0.3">
      <c r="D78" s="107">
        <f>(D34-D74)/40</f>
        <v>14.495500000000002</v>
      </c>
      <c r="E78" s="20" t="s">
        <v>294</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6"/>
  <sheetViews>
    <sheetView tabSelected="1" workbookViewId="0">
      <selection activeCell="E18" sqref="E18"/>
    </sheetView>
  </sheetViews>
  <sheetFormatPr defaultRowHeight="15" x14ac:dyDescent="0.25"/>
  <cols>
    <col min="1" max="1" width="5.85546875" customWidth="1"/>
    <col min="2" max="2" width="35.28515625" customWidth="1"/>
    <col min="3" max="3" width="13.28515625" customWidth="1"/>
    <col min="5" max="5" width="11.5703125" bestFit="1" customWidth="1"/>
    <col min="7" max="7" width="28.5703125" customWidth="1"/>
    <col min="8" max="8" width="10.5703125" customWidth="1"/>
  </cols>
  <sheetData>
    <row r="1" spans="1:5" ht="18.75" x14ac:dyDescent="0.3">
      <c r="A1" s="1" t="s">
        <v>300</v>
      </c>
    </row>
    <row r="2" spans="1:5" x14ac:dyDescent="0.25">
      <c r="A2" t="s">
        <v>76</v>
      </c>
    </row>
    <row r="7" spans="1:5" x14ac:dyDescent="0.25">
      <c r="B7" t="s">
        <v>355</v>
      </c>
    </row>
    <row r="10" spans="1:5" x14ac:dyDescent="0.25">
      <c r="B10" t="s">
        <v>356</v>
      </c>
      <c r="C10" t="s">
        <v>255</v>
      </c>
      <c r="D10" t="s">
        <v>256</v>
      </c>
      <c r="E10" t="s">
        <v>257</v>
      </c>
    </row>
    <row r="11" spans="1:5" x14ac:dyDescent="0.25">
      <c r="B11" t="s">
        <v>358</v>
      </c>
      <c r="C11" t="s">
        <v>361</v>
      </c>
      <c r="D11" t="s">
        <v>361</v>
      </c>
      <c r="E11" s="150">
        <v>2274</v>
      </c>
    </row>
    <row r="12" spans="1:5" x14ac:dyDescent="0.25">
      <c r="B12" s="129" t="s">
        <v>357</v>
      </c>
      <c r="C12" t="s">
        <v>361</v>
      </c>
      <c r="D12" t="s">
        <v>361</v>
      </c>
      <c r="E12" s="150">
        <v>520260</v>
      </c>
    </row>
    <row r="13" spans="1:5" x14ac:dyDescent="0.25">
      <c r="B13" s="140" t="s">
        <v>359</v>
      </c>
      <c r="C13" t="s">
        <v>361</v>
      </c>
      <c r="D13" t="s">
        <v>361</v>
      </c>
      <c r="E13" s="138">
        <v>24445.5</v>
      </c>
    </row>
    <row r="14" spans="1:5" x14ac:dyDescent="0.25">
      <c r="B14" s="140" t="s">
        <v>360</v>
      </c>
      <c r="C14" t="s">
        <v>361</v>
      </c>
      <c r="D14" t="s">
        <v>361</v>
      </c>
      <c r="E14" s="138">
        <v>254108.40000000005</v>
      </c>
    </row>
    <row r="15" spans="1:5" x14ac:dyDescent="0.25">
      <c r="B15" s="140" t="s">
        <v>362</v>
      </c>
      <c r="C15" t="s">
        <v>361</v>
      </c>
      <c r="D15" t="s">
        <v>361</v>
      </c>
      <c r="E15" s="138">
        <v>83750</v>
      </c>
    </row>
    <row r="16" spans="1:5" x14ac:dyDescent="0.25">
      <c r="B16" s="140" t="s">
        <v>363</v>
      </c>
      <c r="C16" t="s">
        <v>361</v>
      </c>
      <c r="D16" t="s">
        <v>361</v>
      </c>
      <c r="E16" s="138">
        <f>SUM(E13:E15)</f>
        <v>362303.9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G68" sqref="G68"/>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2.140625" style="4" customWidth="1"/>
    <col min="7" max="7" width="10.85546875" style="4" bestFit="1"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343</v>
      </c>
      <c r="C1" s="3" t="s">
        <v>344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-0.30913786342887173</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-0.31900779702456983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-0.32580749048171098</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-0.33248424218156003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198</v>
      </c>
      <c r="C13" s="60"/>
      <c r="D13" s="61" t="s">
        <v>39</v>
      </c>
      <c r="E13" s="62"/>
      <c r="F13" s="62"/>
      <c r="G13" s="62">
        <f>-'Baseline Workings'!E15/1000000</f>
        <v>-8.3750000000000005E-2</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4"/>
      <c r="B14" s="61" t="s">
        <v>196</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196</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8"/>
      <c r="D18" s="124" t="s">
        <v>39</v>
      </c>
      <c r="E18" s="59">
        <f>SUM(E13:E17)</f>
        <v>0</v>
      </c>
      <c r="F18" s="59">
        <f t="shared" ref="F18:AW18" si="0">SUM(F13:F17)</f>
        <v>0</v>
      </c>
      <c r="G18" s="59">
        <f t="shared" si="0"/>
        <v>-8.3750000000000005E-2</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198</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-8.3750000000000005E-2</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-5.8624999999999997E-2</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-2.5125000000000008E-2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-1.3027777777777777E-3</v>
      </c>
      <c r="I32" s="35">
        <f>$G$28/'Fixed data'!$C$7</f>
        <v>-1.3027777777777777E-3</v>
      </c>
      <c r="J32" s="35">
        <f>$G$28/'Fixed data'!$C$7</f>
        <v>-1.3027777777777777E-3</v>
      </c>
      <c r="K32" s="35">
        <f>$G$28/'Fixed data'!$C$7</f>
        <v>-1.3027777777777777E-3</v>
      </c>
      <c r="L32" s="35">
        <f>$G$28/'Fixed data'!$C$7</f>
        <v>-1.3027777777777777E-3</v>
      </c>
      <c r="M32" s="35">
        <f>$G$28/'Fixed data'!$C$7</f>
        <v>-1.3027777777777777E-3</v>
      </c>
      <c r="N32" s="35">
        <f>$G$28/'Fixed data'!$C$7</f>
        <v>-1.3027777777777777E-3</v>
      </c>
      <c r="O32" s="35">
        <f>$G$28/'Fixed data'!$C$7</f>
        <v>-1.3027777777777777E-3</v>
      </c>
      <c r="P32" s="35">
        <f>$G$28/'Fixed data'!$C$7</f>
        <v>-1.3027777777777777E-3</v>
      </c>
      <c r="Q32" s="35">
        <f>$G$28/'Fixed data'!$C$7</f>
        <v>-1.3027777777777777E-3</v>
      </c>
      <c r="R32" s="35">
        <f>$G$28/'Fixed data'!$C$7</f>
        <v>-1.3027777777777777E-3</v>
      </c>
      <c r="S32" s="35">
        <f>$G$28/'Fixed data'!$C$7</f>
        <v>-1.3027777777777777E-3</v>
      </c>
      <c r="T32" s="35">
        <f>$G$28/'Fixed data'!$C$7</f>
        <v>-1.3027777777777777E-3</v>
      </c>
      <c r="U32" s="35">
        <f>$G$28/'Fixed data'!$C$7</f>
        <v>-1.3027777777777777E-3</v>
      </c>
      <c r="V32" s="35">
        <f>$G$28/'Fixed data'!$C$7</f>
        <v>-1.3027777777777777E-3</v>
      </c>
      <c r="W32" s="35">
        <f>$G$28/'Fixed data'!$C$7</f>
        <v>-1.3027777777777777E-3</v>
      </c>
      <c r="X32" s="35">
        <f>$G$28/'Fixed data'!$C$7</f>
        <v>-1.3027777777777777E-3</v>
      </c>
      <c r="Y32" s="35">
        <f>$G$28/'Fixed data'!$C$7</f>
        <v>-1.3027777777777777E-3</v>
      </c>
      <c r="Z32" s="35">
        <f>$G$28/'Fixed data'!$C$7</f>
        <v>-1.3027777777777777E-3</v>
      </c>
      <c r="AA32" s="35">
        <f>$G$28/'Fixed data'!$C$7</f>
        <v>-1.3027777777777777E-3</v>
      </c>
      <c r="AB32" s="35">
        <f>$G$28/'Fixed data'!$C$7</f>
        <v>-1.3027777777777777E-3</v>
      </c>
      <c r="AC32" s="35">
        <f>$G$28/'Fixed data'!$C$7</f>
        <v>-1.3027777777777777E-3</v>
      </c>
      <c r="AD32" s="35">
        <f>$G$28/'Fixed data'!$C$7</f>
        <v>-1.3027777777777777E-3</v>
      </c>
      <c r="AE32" s="35">
        <f>$G$28/'Fixed data'!$C$7</f>
        <v>-1.3027777777777777E-3</v>
      </c>
      <c r="AF32" s="35">
        <f>$G$28/'Fixed data'!$C$7</f>
        <v>-1.3027777777777777E-3</v>
      </c>
      <c r="AG32" s="35">
        <f>$G$28/'Fixed data'!$C$7</f>
        <v>-1.3027777777777777E-3</v>
      </c>
      <c r="AH32" s="35">
        <f>$G$28/'Fixed data'!$C$7</f>
        <v>-1.3027777777777777E-3</v>
      </c>
      <c r="AI32" s="35">
        <f>$G$28/'Fixed data'!$C$7</f>
        <v>-1.3027777777777777E-3</v>
      </c>
      <c r="AJ32" s="35">
        <f>$G$28/'Fixed data'!$C$7</f>
        <v>-1.3027777777777777E-3</v>
      </c>
      <c r="AK32" s="35">
        <f>$G$28/'Fixed data'!$C$7</f>
        <v>-1.3027777777777777E-3</v>
      </c>
      <c r="AL32" s="35">
        <f>$G$28/'Fixed data'!$C$7</f>
        <v>-1.3027777777777777E-3</v>
      </c>
      <c r="AM32" s="35">
        <f>$G$28/'Fixed data'!$C$7</f>
        <v>-1.3027777777777777E-3</v>
      </c>
      <c r="AN32" s="35">
        <f>$G$28/'Fixed data'!$C$7</f>
        <v>-1.3027777777777777E-3</v>
      </c>
      <c r="AO32" s="35">
        <f>$G$28/'Fixed data'!$C$7</f>
        <v>-1.3027777777777777E-3</v>
      </c>
      <c r="AP32" s="35">
        <f>$G$28/'Fixed data'!$C$7</f>
        <v>-1.3027777777777777E-3</v>
      </c>
      <c r="AQ32" s="35">
        <f>$G$28/'Fixed data'!$C$7</f>
        <v>-1.3027777777777777E-3</v>
      </c>
      <c r="AR32" s="35">
        <f>$G$28/'Fixed data'!$C$7</f>
        <v>-1.3027777777777777E-3</v>
      </c>
      <c r="AS32" s="35">
        <f>$G$28/'Fixed data'!$C$7</f>
        <v>-1.3027777777777777E-3</v>
      </c>
      <c r="AT32" s="35">
        <f>$G$28/'Fixed data'!$C$7</f>
        <v>-1.3027777777777777E-3</v>
      </c>
      <c r="AU32" s="35">
        <f>$G$28/'Fixed data'!$C$7</f>
        <v>-1.3027777777777777E-3</v>
      </c>
      <c r="AV32" s="35">
        <f>$G$28/'Fixed data'!$C$7</f>
        <v>-1.3027777777777777E-3</v>
      </c>
      <c r="AW32" s="35">
        <f>$G$28/'Fixed data'!$C$7</f>
        <v>-1.3027777777777777E-3</v>
      </c>
      <c r="AX32" s="35">
        <f>$G$28/'Fixed data'!$C$7</f>
        <v>-1.3027777777777777E-3</v>
      </c>
      <c r="AY32" s="35">
        <f>$G$28/'Fixed data'!$C$7</f>
        <v>-1.3027777777777777E-3</v>
      </c>
      <c r="AZ32" s="35">
        <f>$G$28/'Fixed data'!$C$7</f>
        <v>-1.3027777777777777E-3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-1.3027777777777777E-3</v>
      </c>
      <c r="I60" s="35">
        <f t="shared" si="5"/>
        <v>-1.3027777777777777E-3</v>
      </c>
      <c r="J60" s="35">
        <f t="shared" si="5"/>
        <v>-1.3027777777777777E-3</v>
      </c>
      <c r="K60" s="35">
        <f t="shared" si="5"/>
        <v>-1.3027777777777777E-3</v>
      </c>
      <c r="L60" s="35">
        <f t="shared" si="5"/>
        <v>-1.3027777777777777E-3</v>
      </c>
      <c r="M60" s="35">
        <f t="shared" si="5"/>
        <v>-1.3027777777777777E-3</v>
      </c>
      <c r="N60" s="35">
        <f t="shared" si="5"/>
        <v>-1.3027777777777777E-3</v>
      </c>
      <c r="O60" s="35">
        <f t="shared" si="5"/>
        <v>-1.3027777777777777E-3</v>
      </c>
      <c r="P60" s="35">
        <f t="shared" si="5"/>
        <v>-1.3027777777777777E-3</v>
      </c>
      <c r="Q60" s="35">
        <f t="shared" si="5"/>
        <v>-1.3027777777777777E-3</v>
      </c>
      <c r="R60" s="35">
        <f t="shared" si="5"/>
        <v>-1.3027777777777777E-3</v>
      </c>
      <c r="S60" s="35">
        <f t="shared" si="5"/>
        <v>-1.3027777777777777E-3</v>
      </c>
      <c r="T60" s="35">
        <f t="shared" si="5"/>
        <v>-1.3027777777777777E-3</v>
      </c>
      <c r="U60" s="35">
        <f t="shared" si="5"/>
        <v>-1.3027777777777777E-3</v>
      </c>
      <c r="V60" s="35">
        <f t="shared" si="5"/>
        <v>-1.3027777777777777E-3</v>
      </c>
      <c r="W60" s="35">
        <f t="shared" si="5"/>
        <v>-1.3027777777777777E-3</v>
      </c>
      <c r="X60" s="35">
        <f t="shared" si="5"/>
        <v>-1.3027777777777777E-3</v>
      </c>
      <c r="Y60" s="35">
        <f t="shared" si="5"/>
        <v>-1.3027777777777777E-3</v>
      </c>
      <c r="Z60" s="35">
        <f t="shared" si="5"/>
        <v>-1.3027777777777777E-3</v>
      </c>
      <c r="AA60" s="35">
        <f t="shared" si="5"/>
        <v>-1.3027777777777777E-3</v>
      </c>
      <c r="AB60" s="35">
        <f t="shared" si="5"/>
        <v>-1.3027777777777777E-3</v>
      </c>
      <c r="AC60" s="35">
        <f t="shared" si="5"/>
        <v>-1.3027777777777777E-3</v>
      </c>
      <c r="AD60" s="35">
        <f t="shared" si="5"/>
        <v>-1.3027777777777777E-3</v>
      </c>
      <c r="AE60" s="35">
        <f t="shared" si="5"/>
        <v>-1.3027777777777777E-3</v>
      </c>
      <c r="AF60" s="35">
        <f t="shared" si="5"/>
        <v>-1.3027777777777777E-3</v>
      </c>
      <c r="AG60" s="35">
        <f t="shared" si="5"/>
        <v>-1.3027777777777777E-3</v>
      </c>
      <c r="AH60" s="35">
        <f t="shared" si="5"/>
        <v>-1.3027777777777777E-3</v>
      </c>
      <c r="AI60" s="35">
        <f t="shared" si="5"/>
        <v>-1.3027777777777777E-3</v>
      </c>
      <c r="AJ60" s="35">
        <f t="shared" si="5"/>
        <v>-1.3027777777777777E-3</v>
      </c>
      <c r="AK60" s="35">
        <f t="shared" si="5"/>
        <v>-1.3027777777777777E-3</v>
      </c>
      <c r="AL60" s="35">
        <f t="shared" si="5"/>
        <v>-1.3027777777777777E-3</v>
      </c>
      <c r="AM60" s="35">
        <f t="shared" si="5"/>
        <v>-1.3027777777777777E-3</v>
      </c>
      <c r="AN60" s="35">
        <f t="shared" si="5"/>
        <v>-1.3027777777777777E-3</v>
      </c>
      <c r="AO60" s="35">
        <f t="shared" si="5"/>
        <v>-1.3027777777777777E-3</v>
      </c>
      <c r="AP60" s="35">
        <f t="shared" si="5"/>
        <v>-1.3027777777777777E-3</v>
      </c>
      <c r="AQ60" s="35">
        <f t="shared" si="5"/>
        <v>-1.3027777777777777E-3</v>
      </c>
      <c r="AR60" s="35">
        <f t="shared" si="5"/>
        <v>-1.3027777777777777E-3</v>
      </c>
      <c r="AS60" s="35">
        <f t="shared" si="5"/>
        <v>-1.3027777777777777E-3</v>
      </c>
      <c r="AT60" s="35">
        <f t="shared" si="5"/>
        <v>-1.3027777777777777E-3</v>
      </c>
      <c r="AU60" s="35">
        <f t="shared" si="5"/>
        <v>-1.3027777777777777E-3</v>
      </c>
      <c r="AV60" s="35">
        <f t="shared" si="5"/>
        <v>-1.3027777777777777E-3</v>
      </c>
      <c r="AW60" s="35">
        <f t="shared" si="5"/>
        <v>-1.3027777777777777E-3</v>
      </c>
      <c r="AX60" s="35">
        <f t="shared" si="5"/>
        <v>-1.3027777777777777E-3</v>
      </c>
      <c r="AY60" s="35">
        <f t="shared" si="5"/>
        <v>-1.3027777777777777E-3</v>
      </c>
      <c r="AZ60" s="35">
        <f t="shared" si="5"/>
        <v>-1.3027777777777777E-3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-5.8624999999999997E-2</v>
      </c>
      <c r="I61" s="35">
        <f t="shared" si="6"/>
        <v>-5.7322222222222219E-2</v>
      </c>
      <c r="J61" s="35">
        <f t="shared" si="6"/>
        <v>-5.6019444444444441E-2</v>
      </c>
      <c r="K61" s="35">
        <f t="shared" si="6"/>
        <v>-5.4716666666666663E-2</v>
      </c>
      <c r="L61" s="35">
        <f t="shared" si="6"/>
        <v>-5.3413888888888886E-2</v>
      </c>
      <c r="M61" s="35">
        <f t="shared" si="6"/>
        <v>-5.2111111111111108E-2</v>
      </c>
      <c r="N61" s="35">
        <f t="shared" si="6"/>
        <v>-5.080833333333333E-2</v>
      </c>
      <c r="O61" s="35">
        <f t="shared" si="6"/>
        <v>-4.9505555555555553E-2</v>
      </c>
      <c r="P61" s="35">
        <f t="shared" si="6"/>
        <v>-4.8202777777777775E-2</v>
      </c>
      <c r="Q61" s="35">
        <f t="shared" si="6"/>
        <v>-4.6899999999999997E-2</v>
      </c>
      <c r="R61" s="35">
        <f t="shared" si="6"/>
        <v>-4.559722222222222E-2</v>
      </c>
      <c r="S61" s="35">
        <f t="shared" si="6"/>
        <v>-4.4294444444444442E-2</v>
      </c>
      <c r="T61" s="35">
        <f t="shared" si="6"/>
        <v>-4.2991666666666664E-2</v>
      </c>
      <c r="U61" s="35">
        <f t="shared" si="6"/>
        <v>-4.1688888888888886E-2</v>
      </c>
      <c r="V61" s="35">
        <f t="shared" si="6"/>
        <v>-4.0386111111111109E-2</v>
      </c>
      <c r="W61" s="35">
        <f t="shared" si="6"/>
        <v>-3.9083333333333331E-2</v>
      </c>
      <c r="X61" s="35">
        <f t="shared" si="6"/>
        <v>-3.7780555555555553E-2</v>
      </c>
      <c r="Y61" s="35">
        <f t="shared" si="6"/>
        <v>-3.6477777777777776E-2</v>
      </c>
      <c r="Z61" s="35">
        <f t="shared" si="6"/>
        <v>-3.5174999999999998E-2</v>
      </c>
      <c r="AA61" s="35">
        <f t="shared" si="6"/>
        <v>-3.387222222222222E-2</v>
      </c>
      <c r="AB61" s="35">
        <f t="shared" si="6"/>
        <v>-3.2569444444444443E-2</v>
      </c>
      <c r="AC61" s="35">
        <f t="shared" si="6"/>
        <v>-3.1266666666666665E-2</v>
      </c>
      <c r="AD61" s="35">
        <f t="shared" si="6"/>
        <v>-2.9963888888888887E-2</v>
      </c>
      <c r="AE61" s="35">
        <f t="shared" si="6"/>
        <v>-2.8661111111111109E-2</v>
      </c>
      <c r="AF61" s="35">
        <f t="shared" si="6"/>
        <v>-2.7358333333333332E-2</v>
      </c>
      <c r="AG61" s="35">
        <f t="shared" si="6"/>
        <v>-2.6055555555555554E-2</v>
      </c>
      <c r="AH61" s="35">
        <f t="shared" si="6"/>
        <v>-2.4752777777777776E-2</v>
      </c>
      <c r="AI61" s="35">
        <f t="shared" si="6"/>
        <v>-2.3449999999999999E-2</v>
      </c>
      <c r="AJ61" s="35">
        <f t="shared" si="6"/>
        <v>-2.2147222222222221E-2</v>
      </c>
      <c r="AK61" s="35">
        <f t="shared" si="6"/>
        <v>-2.0844444444444443E-2</v>
      </c>
      <c r="AL61" s="35">
        <f t="shared" si="6"/>
        <v>-1.9541666666666666E-2</v>
      </c>
      <c r="AM61" s="35">
        <f t="shared" si="6"/>
        <v>-1.8238888888888888E-2</v>
      </c>
      <c r="AN61" s="35">
        <f t="shared" si="6"/>
        <v>-1.693611111111111E-2</v>
      </c>
      <c r="AO61" s="35">
        <f t="shared" si="6"/>
        <v>-1.5633333333333332E-2</v>
      </c>
      <c r="AP61" s="35">
        <f t="shared" si="6"/>
        <v>-1.4330555555555555E-2</v>
      </c>
      <c r="AQ61" s="35">
        <f t="shared" si="6"/>
        <v>-1.3027777777777777E-2</v>
      </c>
      <c r="AR61" s="35">
        <f t="shared" si="6"/>
        <v>-1.1724999999999999E-2</v>
      </c>
      <c r="AS61" s="35">
        <f t="shared" si="6"/>
        <v>-1.0422222222222222E-2</v>
      </c>
      <c r="AT61" s="35">
        <f t="shared" si="6"/>
        <v>-9.1194444444444439E-3</v>
      </c>
      <c r="AU61" s="35">
        <f t="shared" si="6"/>
        <v>-7.8166666666666662E-3</v>
      </c>
      <c r="AV61" s="35">
        <f t="shared" si="6"/>
        <v>-6.5138888888888885E-3</v>
      </c>
      <c r="AW61" s="35">
        <f t="shared" si="6"/>
        <v>-5.2111111111111108E-3</v>
      </c>
      <c r="AX61" s="35">
        <f t="shared" si="6"/>
        <v>-3.9083333333333331E-3</v>
      </c>
      <c r="AY61" s="35">
        <f t="shared" si="6"/>
        <v>-2.6055555555555554E-3</v>
      </c>
      <c r="AZ61" s="35">
        <f t="shared" si="6"/>
        <v>-1.3027777777777777E-3</v>
      </c>
      <c r="BA61" s="35">
        <f t="shared" si="6"/>
        <v>0</v>
      </c>
      <c r="BB61" s="35">
        <f t="shared" si="6"/>
        <v>0</v>
      </c>
      <c r="BC61" s="35">
        <f t="shared" si="6"/>
        <v>0</v>
      </c>
      <c r="BD61" s="35">
        <f t="shared" si="6"/>
        <v>0</v>
      </c>
    </row>
    <row r="62" spans="1:56" ht="16.5" hidden="1" customHeight="1" outlineLevel="1" x14ac:dyDescent="0.3">
      <c r="A62" s="114"/>
      <c r="B62" s="9" t="s">
        <v>33</v>
      </c>
      <c r="C62" s="9" t="s">
        <v>67</v>
      </c>
      <c r="D62" s="9" t="s">
        <v>39</v>
      </c>
      <c r="E62" s="35">
        <f t="shared" ref="E62:BD62" si="7">E28-E60+E61</f>
        <v>0</v>
      </c>
      <c r="F62" s="35">
        <f t="shared" si="7"/>
        <v>0</v>
      </c>
      <c r="G62" s="35">
        <f t="shared" si="7"/>
        <v>-5.8624999999999997E-2</v>
      </c>
      <c r="H62" s="35">
        <f t="shared" si="7"/>
        <v>-5.7322222222222219E-2</v>
      </c>
      <c r="I62" s="35">
        <f t="shared" si="7"/>
        <v>-5.6019444444444441E-2</v>
      </c>
      <c r="J62" s="35">
        <f t="shared" si="7"/>
        <v>-5.4716666666666663E-2</v>
      </c>
      <c r="K62" s="35">
        <f t="shared" si="7"/>
        <v>-5.3413888888888886E-2</v>
      </c>
      <c r="L62" s="35">
        <f t="shared" si="7"/>
        <v>-5.2111111111111108E-2</v>
      </c>
      <c r="M62" s="35">
        <f t="shared" si="7"/>
        <v>-5.080833333333333E-2</v>
      </c>
      <c r="N62" s="35">
        <f t="shared" si="7"/>
        <v>-4.9505555555555553E-2</v>
      </c>
      <c r="O62" s="35">
        <f t="shared" si="7"/>
        <v>-4.8202777777777775E-2</v>
      </c>
      <c r="P62" s="35">
        <f t="shared" si="7"/>
        <v>-4.6899999999999997E-2</v>
      </c>
      <c r="Q62" s="35">
        <f t="shared" si="7"/>
        <v>-4.559722222222222E-2</v>
      </c>
      <c r="R62" s="35">
        <f t="shared" si="7"/>
        <v>-4.4294444444444442E-2</v>
      </c>
      <c r="S62" s="35">
        <f t="shared" si="7"/>
        <v>-4.2991666666666664E-2</v>
      </c>
      <c r="T62" s="35">
        <f t="shared" si="7"/>
        <v>-4.1688888888888886E-2</v>
      </c>
      <c r="U62" s="35">
        <f t="shared" si="7"/>
        <v>-4.0386111111111109E-2</v>
      </c>
      <c r="V62" s="35">
        <f t="shared" si="7"/>
        <v>-3.9083333333333331E-2</v>
      </c>
      <c r="W62" s="35">
        <f t="shared" si="7"/>
        <v>-3.7780555555555553E-2</v>
      </c>
      <c r="X62" s="35">
        <f t="shared" si="7"/>
        <v>-3.6477777777777776E-2</v>
      </c>
      <c r="Y62" s="35">
        <f t="shared" si="7"/>
        <v>-3.5174999999999998E-2</v>
      </c>
      <c r="Z62" s="35">
        <f t="shared" si="7"/>
        <v>-3.387222222222222E-2</v>
      </c>
      <c r="AA62" s="35">
        <f t="shared" si="7"/>
        <v>-3.2569444444444443E-2</v>
      </c>
      <c r="AB62" s="35">
        <f t="shared" si="7"/>
        <v>-3.1266666666666665E-2</v>
      </c>
      <c r="AC62" s="35">
        <f t="shared" si="7"/>
        <v>-2.9963888888888887E-2</v>
      </c>
      <c r="AD62" s="35">
        <f t="shared" si="7"/>
        <v>-2.8661111111111109E-2</v>
      </c>
      <c r="AE62" s="35">
        <f t="shared" si="7"/>
        <v>-2.7358333333333332E-2</v>
      </c>
      <c r="AF62" s="35">
        <f t="shared" si="7"/>
        <v>-2.6055555555555554E-2</v>
      </c>
      <c r="AG62" s="35">
        <f t="shared" si="7"/>
        <v>-2.4752777777777776E-2</v>
      </c>
      <c r="AH62" s="35">
        <f t="shared" si="7"/>
        <v>-2.3449999999999999E-2</v>
      </c>
      <c r="AI62" s="35">
        <f t="shared" si="7"/>
        <v>-2.2147222222222221E-2</v>
      </c>
      <c r="AJ62" s="35">
        <f t="shared" si="7"/>
        <v>-2.0844444444444443E-2</v>
      </c>
      <c r="AK62" s="35">
        <f t="shared" si="7"/>
        <v>-1.9541666666666666E-2</v>
      </c>
      <c r="AL62" s="35">
        <f t="shared" si="7"/>
        <v>-1.8238888888888888E-2</v>
      </c>
      <c r="AM62" s="35">
        <f t="shared" si="7"/>
        <v>-1.693611111111111E-2</v>
      </c>
      <c r="AN62" s="35">
        <f t="shared" si="7"/>
        <v>-1.5633333333333332E-2</v>
      </c>
      <c r="AO62" s="35">
        <f t="shared" si="7"/>
        <v>-1.4330555555555555E-2</v>
      </c>
      <c r="AP62" s="35">
        <f t="shared" si="7"/>
        <v>-1.3027777777777777E-2</v>
      </c>
      <c r="AQ62" s="35">
        <f t="shared" si="7"/>
        <v>-1.1724999999999999E-2</v>
      </c>
      <c r="AR62" s="35">
        <f t="shared" si="7"/>
        <v>-1.0422222222222222E-2</v>
      </c>
      <c r="AS62" s="35">
        <f t="shared" si="7"/>
        <v>-9.1194444444444439E-3</v>
      </c>
      <c r="AT62" s="35">
        <f t="shared" si="7"/>
        <v>-7.8166666666666662E-3</v>
      </c>
      <c r="AU62" s="35">
        <f t="shared" si="7"/>
        <v>-6.5138888888888885E-3</v>
      </c>
      <c r="AV62" s="35">
        <f t="shared" si="7"/>
        <v>-5.2111111111111108E-3</v>
      </c>
      <c r="AW62" s="35">
        <f t="shared" si="7"/>
        <v>-3.9083333333333331E-3</v>
      </c>
      <c r="AX62" s="35">
        <f t="shared" si="7"/>
        <v>-2.6055555555555554E-3</v>
      </c>
      <c r="AY62" s="35">
        <f t="shared" si="7"/>
        <v>-1.3027777777777777E-3</v>
      </c>
      <c r="AZ62" s="35">
        <f t="shared" si="7"/>
        <v>0</v>
      </c>
      <c r="BA62" s="35">
        <f t="shared" si="7"/>
        <v>0</v>
      </c>
      <c r="BB62" s="35">
        <f t="shared" si="7"/>
        <v>0</v>
      </c>
      <c r="BC62" s="35">
        <f t="shared" si="7"/>
        <v>0</v>
      </c>
      <c r="BD62" s="35">
        <f t="shared" si="7"/>
        <v>0</v>
      </c>
    </row>
    <row r="63" spans="1:56" ht="16.5" collapsed="1" x14ac:dyDescent="0.3">
      <c r="A63" s="114"/>
      <c r="B63" s="9" t="s">
        <v>8</v>
      </c>
      <c r="C63" s="11" t="s">
        <v>66</v>
      </c>
      <c r="D63" s="9" t="s">
        <v>39</v>
      </c>
      <c r="E63" s="35">
        <f>AVERAGE(E61:E62)*'Fixed data'!$C$3</f>
        <v>0</v>
      </c>
      <c r="F63" s="35">
        <f>AVERAGE(F61:F62)*'Fixed data'!$C$3</f>
        <v>0</v>
      </c>
      <c r="G63" s="35">
        <f>AVERAGE(G61:G62)*'Fixed data'!$C$3</f>
        <v>-1.1724999999999999E-3</v>
      </c>
      <c r="H63" s="35">
        <f>AVERAGE(H61:H62)*'Fixed data'!$C$3</f>
        <v>-2.3189444444444442E-3</v>
      </c>
      <c r="I63" s="35">
        <f>AVERAGE(I61:I62)*'Fixed data'!$C$3</f>
        <v>-2.2668333333333334E-3</v>
      </c>
      <c r="J63" s="35">
        <f>AVERAGE(J61:J62)*'Fixed data'!$C$3</f>
        <v>-2.2147222222222221E-3</v>
      </c>
      <c r="K63" s="35">
        <f>AVERAGE(K61:K62)*'Fixed data'!$C$3</f>
        <v>-2.1626111111111112E-3</v>
      </c>
      <c r="L63" s="35">
        <f>AVERAGE(L61:L62)*'Fixed data'!$C$3</f>
        <v>-2.1105E-3</v>
      </c>
      <c r="M63" s="35">
        <f>AVERAGE(M61:M62)*'Fixed data'!$C$3</f>
        <v>-2.0583888888888887E-3</v>
      </c>
      <c r="N63" s="35">
        <f>AVERAGE(N61:N62)*'Fixed data'!$C$3</f>
        <v>-2.0062777777777778E-3</v>
      </c>
      <c r="O63" s="35">
        <f>AVERAGE(O61:O62)*'Fixed data'!$C$3</f>
        <v>-1.9541666666666666E-3</v>
      </c>
      <c r="P63" s="35">
        <f>AVERAGE(P61:P62)*'Fixed data'!$C$3</f>
        <v>-1.9020555555555555E-3</v>
      </c>
      <c r="Q63" s="35">
        <f>AVERAGE(Q61:Q62)*'Fixed data'!$C$3</f>
        <v>-1.8499444444444444E-3</v>
      </c>
      <c r="R63" s="35">
        <f>AVERAGE(R61:R62)*'Fixed data'!$C$3</f>
        <v>-1.7978333333333334E-3</v>
      </c>
      <c r="S63" s="35">
        <f>AVERAGE(S61:S62)*'Fixed data'!$C$3</f>
        <v>-1.7457222222222221E-3</v>
      </c>
      <c r="T63" s="35">
        <f>AVERAGE(T61:T62)*'Fixed data'!$C$3</f>
        <v>-1.693611111111111E-3</v>
      </c>
      <c r="U63" s="35">
        <f>AVERAGE(U61:U62)*'Fixed data'!$C$3</f>
        <v>-1.6414999999999999E-3</v>
      </c>
      <c r="V63" s="35">
        <f>AVERAGE(V61:V62)*'Fixed data'!$C$3</f>
        <v>-1.5893888888888889E-3</v>
      </c>
      <c r="W63" s="35">
        <f>AVERAGE(W61:W62)*'Fixed data'!$C$3</f>
        <v>-1.5372777777777778E-3</v>
      </c>
      <c r="X63" s="35">
        <f>AVERAGE(X61:X62)*'Fixed data'!$C$3</f>
        <v>-1.4851666666666665E-3</v>
      </c>
      <c r="Y63" s="35">
        <f>AVERAGE(Y61:Y62)*'Fixed data'!$C$3</f>
        <v>-1.4330555555555555E-3</v>
      </c>
      <c r="Z63" s="35">
        <f>AVERAGE(Z61:Z62)*'Fixed data'!$C$3</f>
        <v>-1.3809444444444444E-3</v>
      </c>
      <c r="AA63" s="35">
        <f>AVERAGE(AA61:AA62)*'Fixed data'!$C$3</f>
        <v>-1.3288333333333333E-3</v>
      </c>
      <c r="AB63" s="35">
        <f>AVERAGE(AB61:AB62)*'Fixed data'!$C$3</f>
        <v>-1.2767222222222223E-3</v>
      </c>
      <c r="AC63" s="35">
        <f>AVERAGE(AC61:AC62)*'Fixed data'!$C$3</f>
        <v>-1.224611111111111E-3</v>
      </c>
      <c r="AD63" s="35">
        <f>AVERAGE(AD61:AD62)*'Fixed data'!$C$3</f>
        <v>-1.1724999999999999E-3</v>
      </c>
      <c r="AE63" s="35">
        <f>AVERAGE(AE61:AE62)*'Fixed data'!$C$3</f>
        <v>-1.1203888888888889E-3</v>
      </c>
      <c r="AF63" s="35">
        <f>AVERAGE(AF61:AF62)*'Fixed data'!$C$3</f>
        <v>-1.0682777777777778E-3</v>
      </c>
      <c r="AG63" s="35">
        <f>AVERAGE(AG61:AG62)*'Fixed data'!$C$3</f>
        <v>-1.0161666666666665E-3</v>
      </c>
      <c r="AH63" s="35">
        <f>AVERAGE(AH61:AH62)*'Fixed data'!$C$3</f>
        <v>-9.6405555555555556E-4</v>
      </c>
      <c r="AI63" s="35">
        <f>AVERAGE(AI61:AI62)*'Fixed data'!$C$3</f>
        <v>-9.1194444444444439E-4</v>
      </c>
      <c r="AJ63" s="35">
        <f>AVERAGE(AJ61:AJ62)*'Fixed data'!$C$3</f>
        <v>-8.5983333333333333E-4</v>
      </c>
      <c r="AK63" s="35">
        <f>AVERAGE(AK61:AK62)*'Fixed data'!$C$3</f>
        <v>-8.0772222222222215E-4</v>
      </c>
      <c r="AL63" s="35">
        <f>AVERAGE(AL61:AL62)*'Fixed data'!$C$3</f>
        <v>-7.5561111111111109E-4</v>
      </c>
      <c r="AM63" s="35">
        <f>AVERAGE(AM61:AM62)*'Fixed data'!$C$3</f>
        <v>-7.0350000000000002E-4</v>
      </c>
      <c r="AN63" s="35">
        <f>AVERAGE(AN61:AN62)*'Fixed data'!$C$3</f>
        <v>-6.5138888888888885E-4</v>
      </c>
      <c r="AO63" s="35">
        <f>AVERAGE(AO61:AO62)*'Fixed data'!$C$3</f>
        <v>-5.9927777777777779E-4</v>
      </c>
      <c r="AP63" s="35">
        <f>AVERAGE(AP61:AP62)*'Fixed data'!$C$3</f>
        <v>-5.4716666666666661E-4</v>
      </c>
      <c r="AQ63" s="35">
        <f>AVERAGE(AQ61:AQ62)*'Fixed data'!$C$3</f>
        <v>-4.9505555555555555E-4</v>
      </c>
      <c r="AR63" s="35">
        <f>AVERAGE(AR61:AR62)*'Fixed data'!$C$3</f>
        <v>-4.4294444444444443E-4</v>
      </c>
      <c r="AS63" s="35">
        <f>AVERAGE(AS61:AS62)*'Fixed data'!$C$3</f>
        <v>-3.9083333333333331E-4</v>
      </c>
      <c r="AT63" s="35">
        <f>AVERAGE(AT61:AT62)*'Fixed data'!$C$3</f>
        <v>-3.3872222222222219E-4</v>
      </c>
      <c r="AU63" s="35">
        <f>AVERAGE(AU61:AU62)*'Fixed data'!$C$3</f>
        <v>-2.8661111111111113E-4</v>
      </c>
      <c r="AV63" s="35">
        <f>AVERAGE(AV61:AV62)*'Fixed data'!$C$3</f>
        <v>-2.3449999999999998E-4</v>
      </c>
      <c r="AW63" s="35">
        <f>AVERAGE(AW61:AW62)*'Fixed data'!$C$3</f>
        <v>-1.8238888888888889E-4</v>
      </c>
      <c r="AX63" s="35">
        <f>AVERAGE(AX61:AX62)*'Fixed data'!$C$3</f>
        <v>-1.3027777777777777E-4</v>
      </c>
      <c r="AY63" s="35">
        <f>AVERAGE(AY61:AY62)*'Fixed data'!$C$3</f>
        <v>-7.8166666666666665E-5</v>
      </c>
      <c r="AZ63" s="35">
        <f>AVERAGE(AZ61:AZ62)*'Fixed data'!$C$3</f>
        <v>-2.6055555555555556E-5</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93</v>
      </c>
      <c r="C64" s="12" t="s">
        <v>44</v>
      </c>
      <c r="D64" s="12" t="s">
        <v>39</v>
      </c>
      <c r="E64" s="53">
        <f t="shared" ref="E64:BD64" si="8">E29+E60+E63</f>
        <v>0</v>
      </c>
      <c r="F64" s="53">
        <f t="shared" si="8"/>
        <v>0</v>
      </c>
      <c r="G64" s="53">
        <f t="shared" si="8"/>
        <v>-2.6297500000000008E-2</v>
      </c>
      <c r="H64" s="53">
        <f t="shared" si="8"/>
        <v>-3.6217222222222219E-3</v>
      </c>
      <c r="I64" s="53">
        <f t="shared" si="8"/>
        <v>-3.5696111111111111E-3</v>
      </c>
      <c r="J64" s="53">
        <f t="shared" si="8"/>
        <v>-3.5174999999999998E-3</v>
      </c>
      <c r="K64" s="53">
        <f t="shared" si="8"/>
        <v>-3.4653888888888889E-3</v>
      </c>
      <c r="L64" s="53">
        <f t="shared" si="8"/>
        <v>-3.4132777777777777E-3</v>
      </c>
      <c r="M64" s="53">
        <f t="shared" si="8"/>
        <v>-3.3611666666666664E-3</v>
      </c>
      <c r="N64" s="53">
        <f t="shared" si="8"/>
        <v>-3.3090555555555555E-3</v>
      </c>
      <c r="O64" s="53">
        <f t="shared" si="8"/>
        <v>-3.2569444444444443E-3</v>
      </c>
      <c r="P64" s="53">
        <f t="shared" si="8"/>
        <v>-3.204833333333333E-3</v>
      </c>
      <c r="Q64" s="53">
        <f t="shared" si="8"/>
        <v>-3.1527222222222221E-3</v>
      </c>
      <c r="R64" s="53">
        <f t="shared" si="8"/>
        <v>-3.1006111111111113E-3</v>
      </c>
      <c r="S64" s="53">
        <f t="shared" si="8"/>
        <v>-3.0485E-3</v>
      </c>
      <c r="T64" s="53">
        <f t="shared" si="8"/>
        <v>-2.9963888888888887E-3</v>
      </c>
      <c r="U64" s="53">
        <f t="shared" si="8"/>
        <v>-2.9442777777777774E-3</v>
      </c>
      <c r="V64" s="53">
        <f t="shared" si="8"/>
        <v>-2.8921666666666666E-3</v>
      </c>
      <c r="W64" s="53">
        <f t="shared" si="8"/>
        <v>-2.8400555555555557E-3</v>
      </c>
      <c r="X64" s="53">
        <f t="shared" si="8"/>
        <v>-2.7879444444444445E-3</v>
      </c>
      <c r="Y64" s="53">
        <f t="shared" si="8"/>
        <v>-2.7358333333333332E-3</v>
      </c>
      <c r="Z64" s="53">
        <f t="shared" si="8"/>
        <v>-2.6837222222222219E-3</v>
      </c>
      <c r="AA64" s="53">
        <f t="shared" si="8"/>
        <v>-2.631611111111111E-3</v>
      </c>
      <c r="AB64" s="53">
        <f t="shared" si="8"/>
        <v>-2.5795000000000002E-3</v>
      </c>
      <c r="AC64" s="53">
        <f t="shared" si="8"/>
        <v>-2.5273888888888889E-3</v>
      </c>
      <c r="AD64" s="53">
        <f t="shared" si="8"/>
        <v>-2.4752777777777776E-3</v>
      </c>
      <c r="AE64" s="53">
        <f t="shared" si="8"/>
        <v>-2.4231666666666664E-3</v>
      </c>
      <c r="AF64" s="53">
        <f t="shared" si="8"/>
        <v>-2.3710555555555555E-3</v>
      </c>
      <c r="AG64" s="53">
        <f t="shared" si="8"/>
        <v>-2.3189444444444442E-3</v>
      </c>
      <c r="AH64" s="53">
        <f t="shared" si="8"/>
        <v>-2.2668333333333334E-3</v>
      </c>
      <c r="AI64" s="53">
        <f t="shared" si="8"/>
        <v>-2.2147222222222221E-3</v>
      </c>
      <c r="AJ64" s="53">
        <f t="shared" si="8"/>
        <v>-2.1626111111111108E-3</v>
      </c>
      <c r="AK64" s="53">
        <f t="shared" si="8"/>
        <v>-2.1105E-3</v>
      </c>
      <c r="AL64" s="53">
        <f t="shared" si="8"/>
        <v>-2.0583888888888887E-3</v>
      </c>
      <c r="AM64" s="53">
        <f t="shared" si="8"/>
        <v>-2.0062777777777778E-3</v>
      </c>
      <c r="AN64" s="53">
        <f t="shared" si="8"/>
        <v>-1.9541666666666666E-3</v>
      </c>
      <c r="AO64" s="53">
        <f t="shared" si="8"/>
        <v>-1.9020555555555555E-3</v>
      </c>
      <c r="AP64" s="53">
        <f t="shared" si="8"/>
        <v>-1.8499444444444444E-3</v>
      </c>
      <c r="AQ64" s="53">
        <f t="shared" si="8"/>
        <v>-1.7978333333333331E-3</v>
      </c>
      <c r="AR64" s="53">
        <f t="shared" si="8"/>
        <v>-1.7457222222222221E-3</v>
      </c>
      <c r="AS64" s="53">
        <f t="shared" si="8"/>
        <v>-1.693611111111111E-3</v>
      </c>
      <c r="AT64" s="53">
        <f t="shared" si="8"/>
        <v>-1.6414999999999999E-3</v>
      </c>
      <c r="AU64" s="53">
        <f t="shared" si="8"/>
        <v>-1.5893888888888889E-3</v>
      </c>
      <c r="AV64" s="53">
        <f t="shared" si="8"/>
        <v>-1.5372777777777776E-3</v>
      </c>
      <c r="AW64" s="53">
        <f t="shared" si="8"/>
        <v>-1.4851666666666665E-3</v>
      </c>
      <c r="AX64" s="53">
        <f t="shared" si="8"/>
        <v>-1.4330555555555555E-3</v>
      </c>
      <c r="AY64" s="53">
        <f t="shared" si="8"/>
        <v>-1.3809444444444444E-3</v>
      </c>
      <c r="AZ64" s="53">
        <f t="shared" si="8"/>
        <v>-1.3288333333333333E-3</v>
      </c>
      <c r="BA64" s="53">
        <f t="shared" si="8"/>
        <v>0</v>
      </c>
      <c r="BB64" s="53">
        <f t="shared" si="8"/>
        <v>0</v>
      </c>
      <c r="BC64" s="53">
        <f t="shared" si="8"/>
        <v>0</v>
      </c>
      <c r="BD64" s="53">
        <f t="shared" si="8"/>
        <v>0</v>
      </c>
    </row>
    <row r="65" spans="1:56" ht="12.75" customHeight="1" x14ac:dyDescent="0.3">
      <c r="A65" s="18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296</v>
      </c>
      <c r="C67" s="11"/>
      <c r="D67" s="11" t="s">
        <v>39</v>
      </c>
      <c r="E67" s="82"/>
      <c r="F67" s="82"/>
      <c r="G67" s="82">
        <f>-'Baseline Workings'!E13/1000000</f>
        <v>-2.4445499999999998E-2</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297</v>
      </c>
      <c r="C68" s="9"/>
      <c r="D68" s="9" t="s">
        <v>39</v>
      </c>
      <c r="E68" s="82"/>
      <c r="F68" s="82"/>
      <c r="G68" s="82">
        <f>-'Baseline Workings'!E14/1000000</f>
        <v>-0.25410840000000007</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201</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99</v>
      </c>
      <c r="C76" s="13"/>
      <c r="D76" s="13" t="s">
        <v>39</v>
      </c>
      <c r="E76" s="53">
        <f>SUM(E65:E75)</f>
        <v>0</v>
      </c>
      <c r="F76" s="53">
        <f t="shared" ref="F76:BD76" si="9">SUM(F65:F75)</f>
        <v>0</v>
      </c>
      <c r="G76" s="53">
        <f t="shared" si="9"/>
        <v>-0.27855390000000008</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-0.30485140000000011</v>
      </c>
      <c r="H77" s="54">
        <f>IF('Fixed data'!$G$19=FALSE,H64+H76,H64)</f>
        <v>-3.6217222222222219E-3</v>
      </c>
      <c r="I77" s="54">
        <f>IF('Fixed data'!$G$19=FALSE,I64+I76,I64)</f>
        <v>-3.5696111111111111E-3</v>
      </c>
      <c r="J77" s="54">
        <f>IF('Fixed data'!$G$19=FALSE,J64+J76,J64)</f>
        <v>-3.5174999999999998E-3</v>
      </c>
      <c r="K77" s="54">
        <f>IF('Fixed data'!$G$19=FALSE,K64+K76,K64)</f>
        <v>-3.4653888888888889E-3</v>
      </c>
      <c r="L77" s="54">
        <f>IF('Fixed data'!$G$19=FALSE,L64+L76,L64)</f>
        <v>-3.4132777777777777E-3</v>
      </c>
      <c r="M77" s="54">
        <f>IF('Fixed data'!$G$19=FALSE,M64+M76,M64)</f>
        <v>-3.3611666666666664E-3</v>
      </c>
      <c r="N77" s="54">
        <f>IF('Fixed data'!$G$19=FALSE,N64+N76,N64)</f>
        <v>-3.3090555555555555E-3</v>
      </c>
      <c r="O77" s="54">
        <f>IF('Fixed data'!$G$19=FALSE,O64+O76,O64)</f>
        <v>-3.2569444444444443E-3</v>
      </c>
      <c r="P77" s="54">
        <f>IF('Fixed data'!$G$19=FALSE,P64+P76,P64)</f>
        <v>-3.204833333333333E-3</v>
      </c>
      <c r="Q77" s="54">
        <f>IF('Fixed data'!$G$19=FALSE,Q64+Q76,Q64)</f>
        <v>-3.1527222222222221E-3</v>
      </c>
      <c r="R77" s="54">
        <f>IF('Fixed data'!$G$19=FALSE,R64+R76,R64)</f>
        <v>-3.1006111111111113E-3</v>
      </c>
      <c r="S77" s="54">
        <f>IF('Fixed data'!$G$19=FALSE,S64+S76,S64)</f>
        <v>-3.0485E-3</v>
      </c>
      <c r="T77" s="54">
        <f>IF('Fixed data'!$G$19=FALSE,T64+T76,T64)</f>
        <v>-2.9963888888888887E-3</v>
      </c>
      <c r="U77" s="54">
        <f>IF('Fixed data'!$G$19=FALSE,U64+U76,U64)</f>
        <v>-2.9442777777777774E-3</v>
      </c>
      <c r="V77" s="54">
        <f>IF('Fixed data'!$G$19=FALSE,V64+V76,V64)</f>
        <v>-2.8921666666666666E-3</v>
      </c>
      <c r="W77" s="54">
        <f>IF('Fixed data'!$G$19=FALSE,W64+W76,W64)</f>
        <v>-2.8400555555555557E-3</v>
      </c>
      <c r="X77" s="54">
        <f>IF('Fixed data'!$G$19=FALSE,X64+X76,X64)</f>
        <v>-2.7879444444444445E-3</v>
      </c>
      <c r="Y77" s="54">
        <f>IF('Fixed data'!$G$19=FALSE,Y64+Y76,Y64)</f>
        <v>-2.7358333333333332E-3</v>
      </c>
      <c r="Z77" s="54">
        <f>IF('Fixed data'!$G$19=FALSE,Z64+Z76,Z64)</f>
        <v>-2.6837222222222219E-3</v>
      </c>
      <c r="AA77" s="54">
        <f>IF('Fixed data'!$G$19=FALSE,AA64+AA76,AA64)</f>
        <v>-2.631611111111111E-3</v>
      </c>
      <c r="AB77" s="54">
        <f>IF('Fixed data'!$G$19=FALSE,AB64+AB76,AB64)</f>
        <v>-2.5795000000000002E-3</v>
      </c>
      <c r="AC77" s="54">
        <f>IF('Fixed data'!$G$19=FALSE,AC64+AC76,AC64)</f>
        <v>-2.5273888888888889E-3</v>
      </c>
      <c r="AD77" s="54">
        <f>IF('Fixed data'!$G$19=FALSE,AD64+AD76,AD64)</f>
        <v>-2.4752777777777776E-3</v>
      </c>
      <c r="AE77" s="54">
        <f>IF('Fixed data'!$G$19=FALSE,AE64+AE76,AE64)</f>
        <v>-2.4231666666666664E-3</v>
      </c>
      <c r="AF77" s="54">
        <f>IF('Fixed data'!$G$19=FALSE,AF64+AF76,AF64)</f>
        <v>-2.3710555555555555E-3</v>
      </c>
      <c r="AG77" s="54">
        <f>IF('Fixed data'!$G$19=FALSE,AG64+AG76,AG64)</f>
        <v>-2.3189444444444442E-3</v>
      </c>
      <c r="AH77" s="54">
        <f>IF('Fixed data'!$G$19=FALSE,AH64+AH76,AH64)</f>
        <v>-2.2668333333333334E-3</v>
      </c>
      <c r="AI77" s="54">
        <f>IF('Fixed data'!$G$19=FALSE,AI64+AI76,AI64)</f>
        <v>-2.2147222222222221E-3</v>
      </c>
      <c r="AJ77" s="54">
        <f>IF('Fixed data'!$G$19=FALSE,AJ64+AJ76,AJ64)</f>
        <v>-2.1626111111111108E-3</v>
      </c>
      <c r="AK77" s="54">
        <f>IF('Fixed data'!$G$19=FALSE,AK64+AK76,AK64)</f>
        <v>-2.1105E-3</v>
      </c>
      <c r="AL77" s="54">
        <f>IF('Fixed data'!$G$19=FALSE,AL64+AL76,AL64)</f>
        <v>-2.0583888888888887E-3</v>
      </c>
      <c r="AM77" s="54">
        <f>IF('Fixed data'!$G$19=FALSE,AM64+AM76,AM64)</f>
        <v>-2.0062777777777778E-3</v>
      </c>
      <c r="AN77" s="54">
        <f>IF('Fixed data'!$G$19=FALSE,AN64+AN76,AN64)</f>
        <v>-1.9541666666666666E-3</v>
      </c>
      <c r="AO77" s="54">
        <f>IF('Fixed data'!$G$19=FALSE,AO64+AO76,AO64)</f>
        <v>-1.9020555555555555E-3</v>
      </c>
      <c r="AP77" s="54">
        <f>IF('Fixed data'!$G$19=FALSE,AP64+AP76,AP64)</f>
        <v>-1.8499444444444444E-3</v>
      </c>
      <c r="AQ77" s="54">
        <f>IF('Fixed data'!$G$19=FALSE,AQ64+AQ76,AQ64)</f>
        <v>-1.7978333333333331E-3</v>
      </c>
      <c r="AR77" s="54">
        <f>IF('Fixed data'!$G$19=FALSE,AR64+AR76,AR64)</f>
        <v>-1.7457222222222221E-3</v>
      </c>
      <c r="AS77" s="54">
        <f>IF('Fixed data'!$G$19=FALSE,AS64+AS76,AS64)</f>
        <v>-1.693611111111111E-3</v>
      </c>
      <c r="AT77" s="54">
        <f>IF('Fixed data'!$G$19=FALSE,AT64+AT76,AT64)</f>
        <v>-1.6414999999999999E-3</v>
      </c>
      <c r="AU77" s="54">
        <f>IF('Fixed data'!$G$19=FALSE,AU64+AU76,AU64)</f>
        <v>-1.5893888888888889E-3</v>
      </c>
      <c r="AV77" s="54">
        <f>IF('Fixed data'!$G$19=FALSE,AV64+AV76,AV64)</f>
        <v>-1.5372777777777776E-3</v>
      </c>
      <c r="AW77" s="54">
        <f>IF('Fixed data'!$G$19=FALSE,AW64+AW76,AW64)</f>
        <v>-1.4851666666666665E-3</v>
      </c>
      <c r="AX77" s="54">
        <f>IF('Fixed data'!$G$19=FALSE,AX64+AX76,AX64)</f>
        <v>-1.4330555555555555E-3</v>
      </c>
      <c r="AY77" s="54">
        <f>IF('Fixed data'!$G$19=FALSE,AY64+AY76,AY64)</f>
        <v>-1.3809444444444444E-3</v>
      </c>
      <c r="AZ77" s="54">
        <f>IF('Fixed data'!$G$19=FALSE,AZ64+AZ76,AZ64)</f>
        <v>-1.3288333333333333E-3</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-0.27495849654268467</v>
      </c>
      <c r="H80" s="55">
        <f t="shared" si="10"/>
        <v>-3.156121681438757E-3</v>
      </c>
      <c r="I80" s="55">
        <f t="shared" si="10"/>
        <v>-3.0055167716755973E-3</v>
      </c>
      <c r="J80" s="55">
        <f t="shared" si="10"/>
        <v>-2.8614885163525203E-3</v>
      </c>
      <c r="K80" s="55">
        <f t="shared" si="10"/>
        <v>-2.7237643419208103E-3</v>
      </c>
      <c r="L80" s="55">
        <f t="shared" si="10"/>
        <v>-2.5920825890205675E-3</v>
      </c>
      <c r="M80" s="55">
        <f t="shared" si="10"/>
        <v>-2.4661920860246577E-3</v>
      </c>
      <c r="N80" s="55">
        <f t="shared" si="10"/>
        <v>-2.3458517389441753E-3</v>
      </c>
      <c r="O80" s="55">
        <f t="shared" si="10"/>
        <v>-2.2308301370765108E-3</v>
      </c>
      <c r="P80" s="55">
        <f t="shared" si="10"/>
        <v>-2.1209051738002764E-3</v>
      </c>
      <c r="Q80" s="55">
        <f t="shared" si="10"/>
        <v>-2.015863681943628E-3</v>
      </c>
      <c r="R80" s="55">
        <f t="shared" si="10"/>
        <v>-1.9155010831739666E-3</v>
      </c>
      <c r="S80" s="55">
        <f t="shared" si="10"/>
        <v>-1.8196210508777181E-3</v>
      </c>
      <c r="T80" s="55">
        <f t="shared" si="10"/>
        <v>-1.7280351860187255E-3</v>
      </c>
      <c r="U80" s="55">
        <f t="shared" si="10"/>
        <v>-1.6405627054830161E-3</v>
      </c>
      <c r="V80" s="55">
        <f t="shared" si="10"/>
        <v>-1.5570301424361064E-3</v>
      </c>
      <c r="W80" s="55">
        <f t="shared" si="10"/>
        <v>-1.4772710582368076E-3</v>
      </c>
      <c r="X80" s="55">
        <f t="shared" si="10"/>
        <v>-1.4011257654685848E-3</v>
      </c>
      <c r="Y80" s="55">
        <f t="shared" si="10"/>
        <v>-1.3284410616660025E-3</v>
      </c>
      <c r="Z80" s="55">
        <f t="shared" si="10"/>
        <v>-1.2590699733296363E-3</v>
      </c>
      <c r="AA80" s="55">
        <f t="shared" si="10"/>
        <v>-1.1928715098381247E-3</v>
      </c>
      <c r="AB80" s="55">
        <f t="shared" si="10"/>
        <v>-1.1297104268807039E-3</v>
      </c>
      <c r="AC80" s="55">
        <f t="shared" si="10"/>
        <v>-1.0694569990477556E-3</v>
      </c>
      <c r="AD80" s="55">
        <f t="shared" si="10"/>
        <v>-1.0119868012305074E-3</v>
      </c>
      <c r="AE80" s="55">
        <f t="shared" si="10"/>
        <v>-9.571804984941487E-4</v>
      </c>
      <c r="AF80" s="55">
        <f t="shared" si="10"/>
        <v>-9.0492364410126795E-4</v>
      </c>
      <c r="AG80" s="55">
        <f t="shared" si="10"/>
        <v>-8.5510648537466538E-4</v>
      </c>
      <c r="AH80" s="55">
        <f t="shared" si="10"/>
        <v>-8.0762377710031914E-4</v>
      </c>
      <c r="AI80" s="55">
        <f t="shared" si="10"/>
        <v>-8.8586041899145766E-4</v>
      </c>
      <c r="AJ80" s="55">
        <f t="shared" si="10"/>
        <v>-8.3982198488053675E-4</v>
      </c>
      <c r="AK80" s="55">
        <f t="shared" si="10"/>
        <v>-7.9571389373404475E-4</v>
      </c>
      <c r="AL80" s="55">
        <f t="shared" si="10"/>
        <v>-7.5346275446469546E-4</v>
      </c>
      <c r="AM80" s="55">
        <f t="shared" si="10"/>
        <v>-7.129978136141274E-4</v>
      </c>
      <c r="AN80" s="55">
        <f t="shared" si="10"/>
        <v>-6.7425086396494195E-4</v>
      </c>
      <c r="AO80" s="55">
        <f t="shared" si="10"/>
        <v>-6.3715615623871548E-4</v>
      </c>
      <c r="AP80" s="55">
        <f t="shared" si="10"/>
        <v>-6.0165031377774718E-4</v>
      </c>
      <c r="AQ80" s="55">
        <f t="shared" si="10"/>
        <v>-5.6767225011164415E-4</v>
      </c>
      <c r="AR80" s="55">
        <f t="shared" si="10"/>
        <v>-5.3516308931307404E-4</v>
      </c>
      <c r="AS80" s="55">
        <f t="shared" si="10"/>
        <v>-5.0406608905013484E-4</v>
      </c>
      <c r="AT80" s="55">
        <f t="shared" si="10"/>
        <v>-4.7432656624583268E-4</v>
      </c>
      <c r="AU80" s="55">
        <f t="shared" si="10"/>
        <v>-4.4589182525806432E-4</v>
      </c>
      <c r="AV80" s="55">
        <f t="shared" si="10"/>
        <v>-4.1871108849635201E-4</v>
      </c>
      <c r="AW80" s="55">
        <f t="shared" si="10"/>
        <v>-3.9273542939430745E-4</v>
      </c>
      <c r="AX80" s="55">
        <f t="shared" si="10"/>
        <v>-3.6791770765946021E-4</v>
      </c>
      <c r="AY80" s="55">
        <f t="shared" si="10"/>
        <v>-3.4421250672464943E-4</v>
      </c>
      <c r="AZ80" s="55">
        <f t="shared" si="10"/>
        <v>-3.2157607332766302E-4</v>
      </c>
      <c r="BA80" s="55">
        <f t="shared" si="10"/>
        <v>0</v>
      </c>
      <c r="BB80" s="55">
        <f t="shared" si="10"/>
        <v>0</v>
      </c>
      <c r="BC80" s="55">
        <f t="shared" si="10"/>
        <v>0</v>
      </c>
      <c r="BD80" s="55">
        <f t="shared" si="10"/>
        <v>0</v>
      </c>
    </row>
    <row r="81" spans="1:56" x14ac:dyDescent="0.3">
      <c r="A81" s="75"/>
      <c r="B81" s="15" t="s">
        <v>18</v>
      </c>
      <c r="C81" s="15"/>
      <c r="D81" s="14" t="s">
        <v>39</v>
      </c>
      <c r="E81" s="56">
        <f>+E80</f>
        <v>0</v>
      </c>
      <c r="F81" s="56">
        <f t="shared" ref="F81:BD81" si="11">+E81+F80</f>
        <v>0</v>
      </c>
      <c r="G81" s="56">
        <f t="shared" si="11"/>
        <v>-0.27495849654268467</v>
      </c>
      <c r="H81" s="56">
        <f t="shared" si="11"/>
        <v>-0.27811461822412342</v>
      </c>
      <c r="I81" s="56">
        <f t="shared" si="11"/>
        <v>-0.28112013499579902</v>
      </c>
      <c r="J81" s="56">
        <f t="shared" si="11"/>
        <v>-0.28398162351215156</v>
      </c>
      <c r="K81" s="56">
        <f t="shared" si="11"/>
        <v>-0.28670538785407235</v>
      </c>
      <c r="L81" s="56">
        <f t="shared" si="11"/>
        <v>-0.2892974704430929</v>
      </c>
      <c r="M81" s="56">
        <f t="shared" si="11"/>
        <v>-0.29176366252911756</v>
      </c>
      <c r="N81" s="56">
        <f t="shared" si="11"/>
        <v>-0.29410951426806176</v>
      </c>
      <c r="O81" s="56">
        <f t="shared" si="11"/>
        <v>-0.29634034440513829</v>
      </c>
      <c r="P81" s="56">
        <f t="shared" si="11"/>
        <v>-0.29846124957893855</v>
      </c>
      <c r="Q81" s="56">
        <f t="shared" si="11"/>
        <v>-0.30047711326088217</v>
      </c>
      <c r="R81" s="56">
        <f t="shared" si="11"/>
        <v>-0.30239261434405612</v>
      </c>
      <c r="S81" s="56">
        <f t="shared" si="11"/>
        <v>-0.30421223539493386</v>
      </c>
      <c r="T81" s="56">
        <f t="shared" si="11"/>
        <v>-0.30594027058095258</v>
      </c>
      <c r="U81" s="56">
        <f t="shared" si="11"/>
        <v>-0.3075808332864356</v>
      </c>
      <c r="V81" s="56">
        <f t="shared" si="11"/>
        <v>-0.30913786342887173</v>
      </c>
      <c r="W81" s="56">
        <f t="shared" si="11"/>
        <v>-0.31061513448710854</v>
      </c>
      <c r="X81" s="56">
        <f t="shared" si="11"/>
        <v>-0.31201626025257712</v>
      </c>
      <c r="Y81" s="56">
        <f t="shared" si="11"/>
        <v>-0.31334470131424313</v>
      </c>
      <c r="Z81" s="56">
        <f t="shared" si="11"/>
        <v>-0.31460377128757278</v>
      </c>
      <c r="AA81" s="56">
        <f t="shared" si="11"/>
        <v>-0.31579664279741088</v>
      </c>
      <c r="AB81" s="56">
        <f t="shared" si="11"/>
        <v>-0.31692635322429158</v>
      </c>
      <c r="AC81" s="56">
        <f t="shared" si="11"/>
        <v>-0.31799581022333934</v>
      </c>
      <c r="AD81" s="56">
        <f t="shared" si="11"/>
        <v>-0.31900779702456983</v>
      </c>
      <c r="AE81" s="56">
        <f t="shared" si="11"/>
        <v>-0.31996497752306396</v>
      </c>
      <c r="AF81" s="56">
        <f t="shared" si="11"/>
        <v>-0.32086990116716524</v>
      </c>
      <c r="AG81" s="56">
        <f t="shared" si="11"/>
        <v>-0.32172500765253992</v>
      </c>
      <c r="AH81" s="56">
        <f t="shared" si="11"/>
        <v>-0.32253263142964023</v>
      </c>
      <c r="AI81" s="56">
        <f t="shared" si="11"/>
        <v>-0.3234184918486317</v>
      </c>
      <c r="AJ81" s="56">
        <f t="shared" si="11"/>
        <v>-0.32425831383351222</v>
      </c>
      <c r="AK81" s="56">
        <f t="shared" si="11"/>
        <v>-0.32505402772724629</v>
      </c>
      <c r="AL81" s="56">
        <f t="shared" si="11"/>
        <v>-0.32580749048171098</v>
      </c>
      <c r="AM81" s="56">
        <f t="shared" si="11"/>
        <v>-0.3265204882953251</v>
      </c>
      <c r="AN81" s="56">
        <f t="shared" si="11"/>
        <v>-0.32719473915929004</v>
      </c>
      <c r="AO81" s="56">
        <f t="shared" si="11"/>
        <v>-0.32783189531552875</v>
      </c>
      <c r="AP81" s="56">
        <f t="shared" si="11"/>
        <v>-0.32843354562930649</v>
      </c>
      <c r="AQ81" s="56">
        <f t="shared" si="11"/>
        <v>-0.32900121787941811</v>
      </c>
      <c r="AR81" s="56">
        <f t="shared" si="11"/>
        <v>-0.32953638096873117</v>
      </c>
      <c r="AS81" s="56">
        <f t="shared" si="11"/>
        <v>-0.33004044705778129</v>
      </c>
      <c r="AT81" s="56">
        <f t="shared" si="11"/>
        <v>-0.33051477362402715</v>
      </c>
      <c r="AU81" s="56">
        <f t="shared" si="11"/>
        <v>-0.33096066544928521</v>
      </c>
      <c r="AV81" s="56">
        <f t="shared" si="11"/>
        <v>-0.33137937653778154</v>
      </c>
      <c r="AW81" s="56">
        <f t="shared" si="11"/>
        <v>-0.33177211196717588</v>
      </c>
      <c r="AX81" s="56">
        <f t="shared" si="11"/>
        <v>-0.33214002967483536</v>
      </c>
      <c r="AY81" s="56">
        <f t="shared" si="11"/>
        <v>-0.33248424218156003</v>
      </c>
      <c r="AZ81" s="56">
        <f t="shared" si="11"/>
        <v>-0.3328058182548877</v>
      </c>
      <c r="BA81" s="56">
        <f t="shared" si="11"/>
        <v>-0.3328058182548877</v>
      </c>
      <c r="BB81" s="56">
        <f t="shared" si="11"/>
        <v>-0.3328058182548877</v>
      </c>
      <c r="BC81" s="56">
        <f t="shared" si="11"/>
        <v>-0.3328058182548877</v>
      </c>
      <c r="BD81" s="56">
        <f t="shared" si="11"/>
        <v>-0.3328058182548877</v>
      </c>
    </row>
    <row r="82" spans="1:56" x14ac:dyDescent="0.3">
      <c r="A82" s="75"/>
      <c r="B82" s="14"/>
    </row>
    <row r="83" spans="1:56" x14ac:dyDescent="0.3">
      <c r="A83" s="7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212</v>
      </c>
      <c r="D88" s="4" t="s">
        <v>207</v>
      </c>
      <c r="E88" s="44"/>
      <c r="F88" s="44"/>
      <c r="G88" s="44">
        <f>-'Baseline Workings'!E11</f>
        <v>-2274</v>
      </c>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213</v>
      </c>
      <c r="D89" s="4" t="s">
        <v>87</v>
      </c>
      <c r="E89" s="44"/>
      <c r="F89" s="44"/>
      <c r="G89" s="44">
        <f>-'Baseline Workings'!E12</f>
        <v>-520260</v>
      </c>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disablePrompts="1"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G13" sqref="G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341</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83</v>
      </c>
      <c r="C3" s="47" t="s">
        <v>95</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-0.17628707251421399</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-0.20633881062648887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-0.22704235488405292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-0.24737156901493662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81</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195</v>
      </c>
      <c r="C13" s="60"/>
      <c r="D13" s="61" t="s">
        <v>39</v>
      </c>
      <c r="E13" s="62"/>
      <c r="F13" s="62"/>
      <c r="G13" s="62">
        <f>-'Option 2 Workings'!E8/1000000</f>
        <v>-0.255</v>
      </c>
      <c r="H13" s="62"/>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4"/>
      <c r="B14" s="61" t="s">
        <v>196</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4"/>
      <c r="B15" s="61" t="s">
        <v>196</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4"/>
      <c r="B16" s="61" t="s">
        <v>196</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196</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3" t="s">
        <v>195</v>
      </c>
      <c r="C18" s="128"/>
      <c r="D18" s="124" t="s">
        <v>39</v>
      </c>
      <c r="E18" s="59">
        <f>SUM(E13:E17)</f>
        <v>0</v>
      </c>
      <c r="F18" s="59">
        <f t="shared" ref="F18:AW18" si="0">SUM(F13:F17)</f>
        <v>0</v>
      </c>
      <c r="G18" s="59">
        <f t="shared" si="0"/>
        <v>-0.255</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299</v>
      </c>
      <c r="B19" s="61" t="s">
        <v>198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196</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196</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196</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196</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196</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315</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94</v>
      </c>
      <c r="C26" s="58" t="s">
        <v>92</v>
      </c>
      <c r="D26" s="57" t="s">
        <v>39</v>
      </c>
      <c r="E26" s="59">
        <f>E18+E25</f>
        <v>0</v>
      </c>
      <c r="F26" s="59">
        <f t="shared" ref="F26:BD26" si="2">F18+F25</f>
        <v>0</v>
      </c>
      <c r="G26" s="59">
        <f t="shared" si="2"/>
        <v>-0.255</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v>
      </c>
      <c r="G28" s="35">
        <f t="shared" si="3"/>
        <v>-0.17849999999999999</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91</v>
      </c>
      <c r="C29" s="11" t="s">
        <v>43</v>
      </c>
      <c r="D29" s="9" t="s">
        <v>39</v>
      </c>
      <c r="E29" s="35">
        <f>E26-E28</f>
        <v>0</v>
      </c>
      <c r="F29" s="35">
        <f t="shared" ref="F29:AW29" si="4">F26-F28</f>
        <v>0</v>
      </c>
      <c r="G29" s="35">
        <f t="shared" si="4"/>
        <v>-7.6500000000000012E-2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53</v>
      </c>
      <c r="D32" s="9" t="s">
        <v>39</v>
      </c>
      <c r="F32" s="35"/>
      <c r="G32" s="35"/>
      <c r="H32" s="35">
        <f>$G$28/'Fixed data'!$C$7</f>
        <v>-3.9666666666666661E-3</v>
      </c>
      <c r="I32" s="35">
        <f>$G$28/'Fixed data'!$C$7</f>
        <v>-3.9666666666666661E-3</v>
      </c>
      <c r="J32" s="35">
        <f>$G$28/'Fixed data'!$C$7</f>
        <v>-3.9666666666666661E-3</v>
      </c>
      <c r="K32" s="35">
        <f>$G$28/'Fixed data'!$C$7</f>
        <v>-3.9666666666666661E-3</v>
      </c>
      <c r="L32" s="35">
        <f>$G$28/'Fixed data'!$C$7</f>
        <v>-3.9666666666666661E-3</v>
      </c>
      <c r="M32" s="35">
        <f>$G$28/'Fixed data'!$C$7</f>
        <v>-3.9666666666666661E-3</v>
      </c>
      <c r="N32" s="35">
        <f>$G$28/'Fixed data'!$C$7</f>
        <v>-3.9666666666666661E-3</v>
      </c>
      <c r="O32" s="35">
        <f>$G$28/'Fixed data'!$C$7</f>
        <v>-3.9666666666666661E-3</v>
      </c>
      <c r="P32" s="35">
        <f>$G$28/'Fixed data'!$C$7</f>
        <v>-3.9666666666666661E-3</v>
      </c>
      <c r="Q32" s="35">
        <f>$G$28/'Fixed data'!$C$7</f>
        <v>-3.9666666666666661E-3</v>
      </c>
      <c r="R32" s="35">
        <f>$G$28/'Fixed data'!$C$7</f>
        <v>-3.9666666666666661E-3</v>
      </c>
      <c r="S32" s="35">
        <f>$G$28/'Fixed data'!$C$7</f>
        <v>-3.9666666666666661E-3</v>
      </c>
      <c r="T32" s="35">
        <f>$G$28/'Fixed data'!$C$7</f>
        <v>-3.9666666666666661E-3</v>
      </c>
      <c r="U32" s="35">
        <f>$G$28/'Fixed data'!$C$7</f>
        <v>-3.9666666666666661E-3</v>
      </c>
      <c r="V32" s="35">
        <f>$G$28/'Fixed data'!$C$7</f>
        <v>-3.9666666666666661E-3</v>
      </c>
      <c r="W32" s="35">
        <f>$G$28/'Fixed data'!$C$7</f>
        <v>-3.9666666666666661E-3</v>
      </c>
      <c r="X32" s="35">
        <f>$G$28/'Fixed data'!$C$7</f>
        <v>-3.9666666666666661E-3</v>
      </c>
      <c r="Y32" s="35">
        <f>$G$28/'Fixed data'!$C$7</f>
        <v>-3.9666666666666661E-3</v>
      </c>
      <c r="Z32" s="35">
        <f>$G$28/'Fixed data'!$C$7</f>
        <v>-3.9666666666666661E-3</v>
      </c>
      <c r="AA32" s="35">
        <f>$G$28/'Fixed data'!$C$7</f>
        <v>-3.9666666666666661E-3</v>
      </c>
      <c r="AB32" s="35">
        <f>$G$28/'Fixed data'!$C$7</f>
        <v>-3.9666666666666661E-3</v>
      </c>
      <c r="AC32" s="35">
        <f>$G$28/'Fixed data'!$C$7</f>
        <v>-3.9666666666666661E-3</v>
      </c>
      <c r="AD32" s="35">
        <f>$G$28/'Fixed data'!$C$7</f>
        <v>-3.9666666666666661E-3</v>
      </c>
      <c r="AE32" s="35">
        <f>$G$28/'Fixed data'!$C$7</f>
        <v>-3.9666666666666661E-3</v>
      </c>
      <c r="AF32" s="35">
        <f>$G$28/'Fixed data'!$C$7</f>
        <v>-3.9666666666666661E-3</v>
      </c>
      <c r="AG32" s="35">
        <f>$G$28/'Fixed data'!$C$7</f>
        <v>-3.9666666666666661E-3</v>
      </c>
      <c r="AH32" s="35">
        <f>$G$28/'Fixed data'!$C$7</f>
        <v>-3.9666666666666661E-3</v>
      </c>
      <c r="AI32" s="35">
        <f>$G$28/'Fixed data'!$C$7</f>
        <v>-3.9666666666666661E-3</v>
      </c>
      <c r="AJ32" s="35">
        <f>$G$28/'Fixed data'!$C$7</f>
        <v>-3.9666666666666661E-3</v>
      </c>
      <c r="AK32" s="35">
        <f>$G$28/'Fixed data'!$C$7</f>
        <v>-3.9666666666666661E-3</v>
      </c>
      <c r="AL32" s="35">
        <f>$G$28/'Fixed data'!$C$7</f>
        <v>-3.9666666666666661E-3</v>
      </c>
      <c r="AM32" s="35">
        <f>$G$28/'Fixed data'!$C$7</f>
        <v>-3.9666666666666661E-3</v>
      </c>
      <c r="AN32" s="35">
        <f>$G$28/'Fixed data'!$C$7</f>
        <v>-3.9666666666666661E-3</v>
      </c>
      <c r="AO32" s="35">
        <f>$G$28/'Fixed data'!$C$7</f>
        <v>-3.9666666666666661E-3</v>
      </c>
      <c r="AP32" s="35">
        <f>$G$28/'Fixed data'!$C$7</f>
        <v>-3.9666666666666661E-3</v>
      </c>
      <c r="AQ32" s="35">
        <f>$G$28/'Fixed data'!$C$7</f>
        <v>-3.9666666666666661E-3</v>
      </c>
      <c r="AR32" s="35">
        <f>$G$28/'Fixed data'!$C$7</f>
        <v>-3.9666666666666661E-3</v>
      </c>
      <c r="AS32" s="35">
        <f>$G$28/'Fixed data'!$C$7</f>
        <v>-3.9666666666666661E-3</v>
      </c>
      <c r="AT32" s="35">
        <f>$G$28/'Fixed data'!$C$7</f>
        <v>-3.9666666666666661E-3</v>
      </c>
      <c r="AU32" s="35">
        <f>$G$28/'Fixed data'!$C$7</f>
        <v>-3.9666666666666661E-3</v>
      </c>
      <c r="AV32" s="35">
        <f>$G$28/'Fixed data'!$C$7</f>
        <v>-3.9666666666666661E-3</v>
      </c>
      <c r="AW32" s="35">
        <f>$G$28/'Fixed data'!$C$7</f>
        <v>-3.9666666666666661E-3</v>
      </c>
      <c r="AX32" s="35">
        <f>$G$28/'Fixed data'!$C$7</f>
        <v>-3.9666666666666661E-3</v>
      </c>
      <c r="AY32" s="35">
        <f>$G$28/'Fixed data'!$C$7</f>
        <v>-3.9666666666666661E-3</v>
      </c>
      <c r="AZ32" s="35">
        <f>$G$28/'Fixed data'!$C$7</f>
        <v>-3.9666666666666661E-3</v>
      </c>
      <c r="BA32" s="35"/>
      <c r="BB32" s="35"/>
      <c r="BC32" s="35"/>
      <c r="BD32" s="35"/>
    </row>
    <row r="33" spans="1:57" ht="16.5" hidden="1" customHeight="1" outlineLevel="1" x14ac:dyDescent="0.35">
      <c r="A33" s="114"/>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108</v>
      </c>
      <c r="C38" s="11" t="s">
        <v>130</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109</v>
      </c>
      <c r="C39" s="11" t="s">
        <v>131</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110</v>
      </c>
      <c r="C40" s="11" t="s">
        <v>132</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111</v>
      </c>
      <c r="C41" s="11" t="s">
        <v>133</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112</v>
      </c>
      <c r="C42" s="11" t="s">
        <v>134</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113</v>
      </c>
      <c r="C43" s="11" t="s">
        <v>135</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114</v>
      </c>
      <c r="C44" s="11" t="s">
        <v>136</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115</v>
      </c>
      <c r="C45" s="11" t="s">
        <v>137</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116</v>
      </c>
      <c r="C46" s="11" t="s">
        <v>138</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117</v>
      </c>
      <c r="C47" s="11" t="s">
        <v>139</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118</v>
      </c>
      <c r="C48" s="11" t="s">
        <v>140</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119</v>
      </c>
      <c r="C49" s="11" t="s">
        <v>141</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120</v>
      </c>
      <c r="C50" s="11" t="s">
        <v>142</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121</v>
      </c>
      <c r="C51" s="11" t="s">
        <v>143</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122</v>
      </c>
      <c r="C52" s="11" t="s">
        <v>144</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123</v>
      </c>
      <c r="C53" s="11" t="s">
        <v>145</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124</v>
      </c>
      <c r="C54" s="11" t="s">
        <v>146</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125</v>
      </c>
      <c r="C55" s="11" t="s">
        <v>147</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126</v>
      </c>
      <c r="C56" s="11" t="s">
        <v>148</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127</v>
      </c>
      <c r="C57" s="11" t="s">
        <v>149</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128</v>
      </c>
      <c r="C58" s="11" t="s">
        <v>150</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129</v>
      </c>
      <c r="C59" s="11" t="s">
        <v>151</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0</v>
      </c>
      <c r="H60" s="35">
        <f t="shared" si="5"/>
        <v>-3.9666666666666661E-3</v>
      </c>
      <c r="I60" s="35">
        <f t="shared" si="5"/>
        <v>-3.9666666666666661E-3</v>
      </c>
      <c r="J60" s="35">
        <f t="shared" si="5"/>
        <v>-3.9666666666666661E-3</v>
      </c>
      <c r="K60" s="35">
        <f t="shared" si="5"/>
        <v>-3.9666666666666661E-3</v>
      </c>
      <c r="L60" s="35">
        <f t="shared" si="5"/>
        <v>-3.9666666666666661E-3</v>
      </c>
      <c r="M60" s="35">
        <f t="shared" si="5"/>
        <v>-3.9666666666666661E-3</v>
      </c>
      <c r="N60" s="35">
        <f t="shared" si="5"/>
        <v>-3.9666666666666661E-3</v>
      </c>
      <c r="O60" s="35">
        <f t="shared" si="5"/>
        <v>-3.9666666666666661E-3</v>
      </c>
      <c r="P60" s="35">
        <f t="shared" si="5"/>
        <v>-3.9666666666666661E-3</v>
      </c>
      <c r="Q60" s="35">
        <f t="shared" si="5"/>
        <v>-3.9666666666666661E-3</v>
      </c>
      <c r="R60" s="35">
        <f t="shared" si="5"/>
        <v>-3.9666666666666661E-3</v>
      </c>
      <c r="S60" s="35">
        <f t="shared" si="5"/>
        <v>-3.9666666666666661E-3</v>
      </c>
      <c r="T60" s="35">
        <f t="shared" si="5"/>
        <v>-3.9666666666666661E-3</v>
      </c>
      <c r="U60" s="35">
        <f t="shared" si="5"/>
        <v>-3.9666666666666661E-3</v>
      </c>
      <c r="V60" s="35">
        <f t="shared" si="5"/>
        <v>-3.9666666666666661E-3</v>
      </c>
      <c r="W60" s="35">
        <f t="shared" si="5"/>
        <v>-3.9666666666666661E-3</v>
      </c>
      <c r="X60" s="35">
        <f t="shared" si="5"/>
        <v>-3.9666666666666661E-3</v>
      </c>
      <c r="Y60" s="35">
        <f t="shared" si="5"/>
        <v>-3.9666666666666661E-3</v>
      </c>
      <c r="Z60" s="35">
        <f t="shared" si="5"/>
        <v>-3.9666666666666661E-3</v>
      </c>
      <c r="AA60" s="35">
        <f t="shared" si="5"/>
        <v>-3.9666666666666661E-3</v>
      </c>
      <c r="AB60" s="35">
        <f t="shared" si="5"/>
        <v>-3.9666666666666661E-3</v>
      </c>
      <c r="AC60" s="35">
        <f t="shared" si="5"/>
        <v>-3.9666666666666661E-3</v>
      </c>
      <c r="AD60" s="35">
        <f t="shared" si="5"/>
        <v>-3.9666666666666661E-3</v>
      </c>
      <c r="AE60" s="35">
        <f t="shared" si="5"/>
        <v>-3.9666666666666661E-3</v>
      </c>
      <c r="AF60" s="35">
        <f t="shared" si="5"/>
        <v>-3.9666666666666661E-3</v>
      </c>
      <c r="AG60" s="35">
        <f t="shared" si="5"/>
        <v>-3.9666666666666661E-3</v>
      </c>
      <c r="AH60" s="35">
        <f t="shared" si="5"/>
        <v>-3.9666666666666661E-3</v>
      </c>
      <c r="AI60" s="35">
        <f t="shared" si="5"/>
        <v>-3.9666666666666661E-3</v>
      </c>
      <c r="AJ60" s="35">
        <f t="shared" si="5"/>
        <v>-3.9666666666666661E-3</v>
      </c>
      <c r="AK60" s="35">
        <f t="shared" si="5"/>
        <v>-3.9666666666666661E-3</v>
      </c>
      <c r="AL60" s="35">
        <f t="shared" si="5"/>
        <v>-3.9666666666666661E-3</v>
      </c>
      <c r="AM60" s="35">
        <f t="shared" si="5"/>
        <v>-3.9666666666666661E-3</v>
      </c>
      <c r="AN60" s="35">
        <f t="shared" si="5"/>
        <v>-3.9666666666666661E-3</v>
      </c>
      <c r="AO60" s="35">
        <f t="shared" si="5"/>
        <v>-3.9666666666666661E-3</v>
      </c>
      <c r="AP60" s="35">
        <f t="shared" si="5"/>
        <v>-3.9666666666666661E-3</v>
      </c>
      <c r="AQ60" s="35">
        <f t="shared" si="5"/>
        <v>-3.9666666666666661E-3</v>
      </c>
      <c r="AR60" s="35">
        <f t="shared" si="5"/>
        <v>-3.9666666666666661E-3</v>
      </c>
      <c r="AS60" s="35">
        <f t="shared" si="5"/>
        <v>-3.9666666666666661E-3</v>
      </c>
      <c r="AT60" s="35">
        <f t="shared" si="5"/>
        <v>-3.9666666666666661E-3</v>
      </c>
      <c r="AU60" s="35">
        <f t="shared" si="5"/>
        <v>-3.9666666666666661E-3</v>
      </c>
      <c r="AV60" s="35">
        <f t="shared" si="5"/>
        <v>-3.9666666666666661E-3</v>
      </c>
      <c r="AW60" s="35">
        <f t="shared" si="5"/>
        <v>-3.9666666666666661E-3</v>
      </c>
      <c r="AX60" s="35">
        <f t="shared" si="5"/>
        <v>-3.9666666666666661E-3</v>
      </c>
      <c r="AY60" s="35">
        <f t="shared" si="5"/>
        <v>-3.9666666666666661E-3</v>
      </c>
      <c r="AZ60" s="35">
        <f t="shared" si="5"/>
        <v>-3.9666666666666661E-3</v>
      </c>
      <c r="BA60" s="35">
        <f t="shared" si="5"/>
        <v>0</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v>
      </c>
      <c r="H61" s="35">
        <f t="shared" si="6"/>
        <v>-0.17849999999999999</v>
      </c>
      <c r="I61" s="35">
        <f t="shared" si="6"/>
        <v>-0.17453333333333332</v>
      </c>
      <c r="J61" s="35">
        <f t="shared" si="6"/>
        <v>-0.17056666666666664</v>
      </c>
      <c r="K61" s="35">
        <f t="shared" si="6"/>
        <v>-0.16659999999999997</v>
      </c>
      <c r="L61" s="35">
        <f t="shared" si="6"/>
        <v>-0.1626333333333333</v>
      </c>
      <c r="M61" s="35">
        <f t="shared" si="6"/>
        <v>-0.15866666666666662</v>
      </c>
      <c r="N61" s="35">
        <f t="shared" si="6"/>
        <v>-0.15469999999999995</v>
      </c>
      <c r="O61" s="35">
        <f t="shared" si="6"/>
        <v>-0.15073333333333327</v>
      </c>
      <c r="P61" s="35">
        <f t="shared" si="6"/>
        <v>-0.1467666666666666</v>
      </c>
      <c r="Q61" s="35">
        <f t="shared" si="6"/>
        <v>-0.14279999999999993</v>
      </c>
      <c r="R61" s="35">
        <f t="shared" si="6"/>
        <v>-0.13883333333333325</v>
      </c>
      <c r="S61" s="35">
        <f t="shared" si="6"/>
        <v>-0.13486666666666658</v>
      </c>
      <c r="T61" s="35">
        <f t="shared" si="6"/>
        <v>-0.13089999999999991</v>
      </c>
      <c r="U61" s="35">
        <f t="shared" si="6"/>
        <v>-0.12693333333333323</v>
      </c>
      <c r="V61" s="35">
        <f t="shared" si="6"/>
        <v>-0.12296666666666657</v>
      </c>
      <c r="W61" s="35">
        <f t="shared" si="6"/>
        <v>-0.11899999999999991</v>
      </c>
      <c r="X61" s="35">
        <f t="shared" si="6"/>
        <v>-0.11503333333333325</v>
      </c>
      <c r="Y61" s="35">
        <f t="shared" si="6"/>
        <v>-0.11106666666666659</v>
      </c>
      <c r="Z61" s="35">
        <f t="shared" si="6"/>
        <v>-0.10709999999999993</v>
      </c>
      <c r="AA61" s="35">
        <f t="shared" si="6"/>
        <v>-0.10313333333333327</v>
      </c>
      <c r="AB61" s="35">
        <f t="shared" si="6"/>
        <v>-9.9166666666666611E-2</v>
      </c>
      <c r="AC61" s="35">
        <f t="shared" si="6"/>
        <v>-9.5199999999999951E-2</v>
      </c>
      <c r="AD61" s="35">
        <f t="shared" si="6"/>
        <v>-9.1233333333333291E-2</v>
      </c>
      <c r="AE61" s="35">
        <f t="shared" si="6"/>
        <v>-8.7266666666666631E-2</v>
      </c>
      <c r="AF61" s="35">
        <f t="shared" si="6"/>
        <v>-8.3299999999999971E-2</v>
      </c>
      <c r="AG61" s="35">
        <f t="shared" si="6"/>
        <v>-7.9333333333333311E-2</v>
      </c>
      <c r="AH61" s="35">
        <f t="shared" si="6"/>
        <v>-7.5366666666666651E-2</v>
      </c>
      <c r="AI61" s="35">
        <f t="shared" si="6"/>
        <v>-7.1399999999999991E-2</v>
      </c>
      <c r="AJ61" s="35">
        <f t="shared" si="6"/>
        <v>-6.7433333333333331E-2</v>
      </c>
      <c r="AK61" s="35">
        <f t="shared" si="6"/>
        <v>-6.3466666666666671E-2</v>
      </c>
      <c r="AL61" s="35">
        <f t="shared" si="6"/>
        <v>-5.9500000000000004E-2</v>
      </c>
      <c r="AM61" s="35">
        <f t="shared" si="6"/>
        <v>-5.5533333333333337E-2</v>
      </c>
      <c r="AN61" s="35">
        <f t="shared" si="6"/>
        <v>-5.156666666666667E-2</v>
      </c>
      <c r="AO61" s="35">
        <f t="shared" si="6"/>
        <v>-4.7600000000000003E-2</v>
      </c>
      <c r="AP61" s="35">
        <f t="shared" si="6"/>
        <v>-4.3633333333333336E-2</v>
      </c>
      <c r="AQ61" s="35">
        <f t="shared" si="6"/>
        <v>-3.966666666666667E-2</v>
      </c>
      <c r="AR61" s="35">
        <f t="shared" si="6"/>
        <v>-3.5700000000000003E-2</v>
      </c>
      <c r="AS61" s="35">
        <f t="shared" si="6"/>
        <v>-3.1733333333333336E-2</v>
      </c>
      <c r="AT61" s="35">
        <f t="shared" si="6"/>
        <v>-2.7766666666666669E-2</v>
      </c>
      <c r="AU61" s="35">
        <f t="shared" si="6"/>
        <v>-2.3800000000000002E-2</v>
      </c>
      <c r="AV61" s="35">
        <f t="shared" si="6"/>
        <v>-1.9833333333333335E-2</v>
      </c>
      <c r="AW61" s="35">
        <f t="shared" si="6"/>
        <v>-1.5866666666666668E-2</v>
      </c>
      <c r="AX61" s="35">
        <f t="shared" si="6"/>
        <v>-1.1900000000000001E-2</v>
      </c>
      <c r="AY61" s="35">
        <f t="shared" si="6"/>
        <v>-7.9333333333333339E-3</v>
      </c>
      <c r="AZ61" s="35">
        <f t="shared" si="6"/>
        <v>-3.9666666666666678E-3</v>
      </c>
      <c r="BA61" s="35">
        <f t="shared" si="6"/>
        <v>0</v>
      </c>
      <c r="BB61" s="35">
        <f t="shared" si="6"/>
        <v>0</v>
      </c>
      <c r="BC61" s="35">
        <f t="shared" si="6"/>
        <v>0</v>
      </c>
      <c r="BD61" s="35">
        <f t="shared" si="6"/>
        <v>0</v>
      </c>
    </row>
    <row r="62" spans="1:56" ht="16.5" hidden="1" customHeight="1" outlineLevel="1" x14ac:dyDescent="0.3">
      <c r="A62" s="114"/>
      <c r="B62" s="9" t="s">
        <v>33</v>
      </c>
      <c r="C62" s="9" t="s">
        <v>67</v>
      </c>
      <c r="D62" s="9" t="s">
        <v>39</v>
      </c>
      <c r="E62" s="35">
        <f t="shared" ref="E62:BD62" si="7">E28-E60+E61</f>
        <v>0</v>
      </c>
      <c r="F62" s="35">
        <f t="shared" si="7"/>
        <v>0</v>
      </c>
      <c r="G62" s="35">
        <f t="shared" si="7"/>
        <v>-0.17849999999999999</v>
      </c>
      <c r="H62" s="35">
        <f t="shared" si="7"/>
        <v>-0.17453333333333332</v>
      </c>
      <c r="I62" s="35">
        <f t="shared" si="7"/>
        <v>-0.17056666666666664</v>
      </c>
      <c r="J62" s="35">
        <f t="shared" si="7"/>
        <v>-0.16659999999999997</v>
      </c>
      <c r="K62" s="35">
        <f t="shared" si="7"/>
        <v>-0.1626333333333333</v>
      </c>
      <c r="L62" s="35">
        <f t="shared" si="7"/>
        <v>-0.15866666666666662</v>
      </c>
      <c r="M62" s="35">
        <f t="shared" si="7"/>
        <v>-0.15469999999999995</v>
      </c>
      <c r="N62" s="35">
        <f t="shared" si="7"/>
        <v>-0.15073333333333327</v>
      </c>
      <c r="O62" s="35">
        <f t="shared" si="7"/>
        <v>-0.1467666666666666</v>
      </c>
      <c r="P62" s="35">
        <f t="shared" si="7"/>
        <v>-0.14279999999999993</v>
      </c>
      <c r="Q62" s="35">
        <f t="shared" si="7"/>
        <v>-0.13883333333333325</v>
      </c>
      <c r="R62" s="35">
        <f t="shared" si="7"/>
        <v>-0.13486666666666658</v>
      </c>
      <c r="S62" s="35">
        <f t="shared" si="7"/>
        <v>-0.13089999999999991</v>
      </c>
      <c r="T62" s="35">
        <f t="shared" si="7"/>
        <v>-0.12693333333333323</v>
      </c>
      <c r="U62" s="35">
        <f t="shared" si="7"/>
        <v>-0.12296666666666657</v>
      </c>
      <c r="V62" s="35">
        <f t="shared" si="7"/>
        <v>-0.11899999999999991</v>
      </c>
      <c r="W62" s="35">
        <f t="shared" si="7"/>
        <v>-0.11503333333333325</v>
      </c>
      <c r="X62" s="35">
        <f t="shared" si="7"/>
        <v>-0.11106666666666659</v>
      </c>
      <c r="Y62" s="35">
        <f t="shared" si="7"/>
        <v>-0.10709999999999993</v>
      </c>
      <c r="Z62" s="35">
        <f t="shared" si="7"/>
        <v>-0.10313333333333327</v>
      </c>
      <c r="AA62" s="35">
        <f t="shared" si="7"/>
        <v>-9.9166666666666611E-2</v>
      </c>
      <c r="AB62" s="35">
        <f t="shared" si="7"/>
        <v>-9.5199999999999951E-2</v>
      </c>
      <c r="AC62" s="35">
        <f t="shared" si="7"/>
        <v>-9.1233333333333291E-2</v>
      </c>
      <c r="AD62" s="35">
        <f t="shared" si="7"/>
        <v>-8.7266666666666631E-2</v>
      </c>
      <c r="AE62" s="35">
        <f t="shared" si="7"/>
        <v>-8.3299999999999971E-2</v>
      </c>
      <c r="AF62" s="35">
        <f t="shared" si="7"/>
        <v>-7.9333333333333311E-2</v>
      </c>
      <c r="AG62" s="35">
        <f t="shared" si="7"/>
        <v>-7.5366666666666651E-2</v>
      </c>
      <c r="AH62" s="35">
        <f t="shared" si="7"/>
        <v>-7.1399999999999991E-2</v>
      </c>
      <c r="AI62" s="35">
        <f t="shared" si="7"/>
        <v>-6.7433333333333331E-2</v>
      </c>
      <c r="AJ62" s="35">
        <f t="shared" si="7"/>
        <v>-6.3466666666666671E-2</v>
      </c>
      <c r="AK62" s="35">
        <f t="shared" si="7"/>
        <v>-5.9500000000000004E-2</v>
      </c>
      <c r="AL62" s="35">
        <f t="shared" si="7"/>
        <v>-5.5533333333333337E-2</v>
      </c>
      <c r="AM62" s="35">
        <f t="shared" si="7"/>
        <v>-5.156666666666667E-2</v>
      </c>
      <c r="AN62" s="35">
        <f t="shared" si="7"/>
        <v>-4.7600000000000003E-2</v>
      </c>
      <c r="AO62" s="35">
        <f t="shared" si="7"/>
        <v>-4.3633333333333336E-2</v>
      </c>
      <c r="AP62" s="35">
        <f t="shared" si="7"/>
        <v>-3.966666666666667E-2</v>
      </c>
      <c r="AQ62" s="35">
        <f t="shared" si="7"/>
        <v>-3.5700000000000003E-2</v>
      </c>
      <c r="AR62" s="35">
        <f t="shared" si="7"/>
        <v>-3.1733333333333336E-2</v>
      </c>
      <c r="AS62" s="35">
        <f t="shared" si="7"/>
        <v>-2.7766666666666669E-2</v>
      </c>
      <c r="AT62" s="35">
        <f t="shared" si="7"/>
        <v>-2.3800000000000002E-2</v>
      </c>
      <c r="AU62" s="35">
        <f t="shared" si="7"/>
        <v>-1.9833333333333335E-2</v>
      </c>
      <c r="AV62" s="35">
        <f t="shared" si="7"/>
        <v>-1.5866666666666668E-2</v>
      </c>
      <c r="AW62" s="35">
        <f t="shared" si="7"/>
        <v>-1.1900000000000001E-2</v>
      </c>
      <c r="AX62" s="35">
        <f t="shared" si="7"/>
        <v>-7.9333333333333339E-3</v>
      </c>
      <c r="AY62" s="35">
        <f t="shared" si="7"/>
        <v>-3.9666666666666678E-3</v>
      </c>
      <c r="AZ62" s="35">
        <f t="shared" si="7"/>
        <v>0</v>
      </c>
      <c r="BA62" s="35">
        <f t="shared" si="7"/>
        <v>0</v>
      </c>
      <c r="BB62" s="35">
        <f t="shared" si="7"/>
        <v>0</v>
      </c>
      <c r="BC62" s="35">
        <f t="shared" si="7"/>
        <v>0</v>
      </c>
      <c r="BD62" s="35">
        <f t="shared" si="7"/>
        <v>0</v>
      </c>
    </row>
    <row r="63" spans="1:56" ht="16.5" collapsed="1" x14ac:dyDescent="0.3">
      <c r="A63" s="114"/>
      <c r="B63" s="9" t="s">
        <v>8</v>
      </c>
      <c r="C63" s="11" t="s">
        <v>66</v>
      </c>
      <c r="D63" s="9" t="s">
        <v>39</v>
      </c>
      <c r="E63" s="35">
        <f>AVERAGE(E61:E62)*'Fixed data'!$C$3</f>
        <v>0</v>
      </c>
      <c r="F63" s="35">
        <f>AVERAGE(F61:F62)*'Fixed data'!$C$3</f>
        <v>0</v>
      </c>
      <c r="G63" s="35">
        <f>AVERAGE(G61:G62)*'Fixed data'!$C$3</f>
        <v>-3.5699999999999998E-3</v>
      </c>
      <c r="H63" s="35">
        <f>AVERAGE(H61:H62)*'Fixed data'!$C$3</f>
        <v>-7.0606666666666665E-3</v>
      </c>
      <c r="I63" s="35">
        <f>AVERAGE(I61:I62)*'Fixed data'!$C$3</f>
        <v>-6.9019999999999993E-3</v>
      </c>
      <c r="J63" s="35">
        <f>AVERAGE(J61:J62)*'Fixed data'!$C$3</f>
        <v>-6.7433333333333321E-3</v>
      </c>
      <c r="K63" s="35">
        <f>AVERAGE(K61:K62)*'Fixed data'!$C$3</f>
        <v>-6.5846666666666658E-3</v>
      </c>
      <c r="L63" s="35">
        <f>AVERAGE(L61:L62)*'Fixed data'!$C$3</f>
        <v>-6.4259999999999986E-3</v>
      </c>
      <c r="M63" s="35">
        <f>AVERAGE(M61:M62)*'Fixed data'!$C$3</f>
        <v>-6.2673333333333314E-3</v>
      </c>
      <c r="N63" s="35">
        <f>AVERAGE(N61:N62)*'Fixed data'!$C$3</f>
        <v>-6.108666666666665E-3</v>
      </c>
      <c r="O63" s="35">
        <f>AVERAGE(O61:O62)*'Fixed data'!$C$3</f>
        <v>-5.9499999999999978E-3</v>
      </c>
      <c r="P63" s="35">
        <f>AVERAGE(P61:P62)*'Fixed data'!$C$3</f>
        <v>-5.7913333333333306E-3</v>
      </c>
      <c r="Q63" s="35">
        <f>AVERAGE(Q61:Q62)*'Fixed data'!$C$3</f>
        <v>-5.6326666666666634E-3</v>
      </c>
      <c r="R63" s="35">
        <f>AVERAGE(R61:R62)*'Fixed data'!$C$3</f>
        <v>-5.4739999999999971E-3</v>
      </c>
      <c r="S63" s="35">
        <f>AVERAGE(S61:S62)*'Fixed data'!$C$3</f>
        <v>-5.3153333333333299E-3</v>
      </c>
      <c r="T63" s="35">
        <f>AVERAGE(T61:T62)*'Fixed data'!$C$3</f>
        <v>-5.1566666666666627E-3</v>
      </c>
      <c r="U63" s="35">
        <f>AVERAGE(U61:U62)*'Fixed data'!$C$3</f>
        <v>-4.9979999999999955E-3</v>
      </c>
      <c r="V63" s="35">
        <f>AVERAGE(V61:V62)*'Fixed data'!$C$3</f>
        <v>-4.83933333333333E-3</v>
      </c>
      <c r="W63" s="35">
        <f>AVERAGE(W61:W62)*'Fixed data'!$C$3</f>
        <v>-4.6806666666666628E-3</v>
      </c>
      <c r="X63" s="35">
        <f>AVERAGE(X61:X62)*'Fixed data'!$C$3</f>
        <v>-4.5219999999999974E-3</v>
      </c>
      <c r="Y63" s="35">
        <f>AVERAGE(Y61:Y62)*'Fixed data'!$C$3</f>
        <v>-4.3633333333333302E-3</v>
      </c>
      <c r="Z63" s="35">
        <f>AVERAGE(Z61:Z62)*'Fixed data'!$C$3</f>
        <v>-4.2046666666666647E-3</v>
      </c>
      <c r="AA63" s="35">
        <f>AVERAGE(AA61:AA62)*'Fixed data'!$C$3</f>
        <v>-4.0459999999999975E-3</v>
      </c>
      <c r="AB63" s="35">
        <f>AVERAGE(AB61:AB62)*'Fixed data'!$C$3</f>
        <v>-3.8873333333333316E-3</v>
      </c>
      <c r="AC63" s="35">
        <f>AVERAGE(AC61:AC62)*'Fixed data'!$C$3</f>
        <v>-3.7286666666666649E-3</v>
      </c>
      <c r="AD63" s="35">
        <f>AVERAGE(AD61:AD62)*'Fixed data'!$C$3</f>
        <v>-3.569999999999999E-3</v>
      </c>
      <c r="AE63" s="35">
        <f>AVERAGE(AE61:AE62)*'Fixed data'!$C$3</f>
        <v>-3.4113333333333318E-3</v>
      </c>
      <c r="AF63" s="35">
        <f>AVERAGE(AF61:AF62)*'Fixed data'!$C$3</f>
        <v>-3.2526666666666659E-3</v>
      </c>
      <c r="AG63" s="35">
        <f>AVERAGE(AG61:AG62)*'Fixed data'!$C$3</f>
        <v>-3.0939999999999991E-3</v>
      </c>
      <c r="AH63" s="35">
        <f>AVERAGE(AH61:AH62)*'Fixed data'!$C$3</f>
        <v>-2.9353333333333332E-3</v>
      </c>
      <c r="AI63" s="35">
        <f>AVERAGE(AI61:AI62)*'Fixed data'!$C$3</f>
        <v>-2.7766666666666664E-3</v>
      </c>
      <c r="AJ63" s="35">
        <f>AVERAGE(AJ61:AJ62)*'Fixed data'!$C$3</f>
        <v>-2.6180000000000005E-3</v>
      </c>
      <c r="AK63" s="35">
        <f>AVERAGE(AK61:AK62)*'Fixed data'!$C$3</f>
        <v>-2.4593333333333333E-3</v>
      </c>
      <c r="AL63" s="35">
        <f>AVERAGE(AL61:AL62)*'Fixed data'!$C$3</f>
        <v>-2.300666666666667E-3</v>
      </c>
      <c r="AM63" s="35">
        <f>AVERAGE(AM61:AM62)*'Fixed data'!$C$3</f>
        <v>-2.1420000000000002E-3</v>
      </c>
      <c r="AN63" s="35">
        <f>AVERAGE(AN61:AN62)*'Fixed data'!$C$3</f>
        <v>-1.9833333333333335E-3</v>
      </c>
      <c r="AO63" s="35">
        <f>AVERAGE(AO61:AO62)*'Fixed data'!$C$3</f>
        <v>-1.8246666666666667E-3</v>
      </c>
      <c r="AP63" s="35">
        <f>AVERAGE(AP61:AP62)*'Fixed data'!$C$3</f>
        <v>-1.6660000000000004E-3</v>
      </c>
      <c r="AQ63" s="35">
        <f>AVERAGE(AQ61:AQ62)*'Fixed data'!$C$3</f>
        <v>-1.5073333333333334E-3</v>
      </c>
      <c r="AR63" s="35">
        <f>AVERAGE(AR61:AR62)*'Fixed data'!$C$3</f>
        <v>-1.3486666666666669E-3</v>
      </c>
      <c r="AS63" s="35">
        <f>AVERAGE(AS61:AS62)*'Fixed data'!$C$3</f>
        <v>-1.1900000000000001E-3</v>
      </c>
      <c r="AT63" s="35">
        <f>AVERAGE(AT61:AT62)*'Fixed data'!$C$3</f>
        <v>-1.0313333333333333E-3</v>
      </c>
      <c r="AU63" s="35">
        <f>AVERAGE(AU61:AU62)*'Fixed data'!$C$3</f>
        <v>-8.7266666666666677E-4</v>
      </c>
      <c r="AV63" s="35">
        <f>AVERAGE(AV61:AV62)*'Fixed data'!$C$3</f>
        <v>-7.1400000000000012E-4</v>
      </c>
      <c r="AW63" s="35">
        <f>AVERAGE(AW61:AW62)*'Fixed data'!$C$3</f>
        <v>-5.5533333333333335E-4</v>
      </c>
      <c r="AX63" s="35">
        <f>AVERAGE(AX61:AX62)*'Fixed data'!$C$3</f>
        <v>-3.966666666666667E-4</v>
      </c>
      <c r="AY63" s="35">
        <f>AVERAGE(AY61:AY62)*'Fixed data'!$C$3</f>
        <v>-2.3800000000000001E-4</v>
      </c>
      <c r="AZ63" s="35">
        <f>AVERAGE(AZ61:AZ62)*'Fixed data'!$C$3</f>
        <v>-7.9333333333333355E-5</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93</v>
      </c>
      <c r="C64" s="12" t="s">
        <v>44</v>
      </c>
      <c r="D64" s="12" t="s">
        <v>39</v>
      </c>
      <c r="E64" s="53">
        <f t="shared" ref="E64:BD64" si="8">E29+E60+E63</f>
        <v>0</v>
      </c>
      <c r="F64" s="53">
        <f t="shared" si="8"/>
        <v>0</v>
      </c>
      <c r="G64" s="53">
        <f t="shared" si="8"/>
        <v>-8.0070000000000016E-2</v>
      </c>
      <c r="H64" s="53">
        <f t="shared" si="8"/>
        <v>-1.1027333333333333E-2</v>
      </c>
      <c r="I64" s="53">
        <f t="shared" si="8"/>
        <v>-1.0868666666666665E-2</v>
      </c>
      <c r="J64" s="53">
        <f t="shared" si="8"/>
        <v>-1.0709999999999997E-2</v>
      </c>
      <c r="K64" s="53">
        <f t="shared" si="8"/>
        <v>-1.0551333333333333E-2</v>
      </c>
      <c r="L64" s="53">
        <f t="shared" si="8"/>
        <v>-1.0392666666666665E-2</v>
      </c>
      <c r="M64" s="53">
        <f t="shared" si="8"/>
        <v>-1.0233999999999997E-2</v>
      </c>
      <c r="N64" s="53">
        <f t="shared" si="8"/>
        <v>-1.0075333333333332E-2</v>
      </c>
      <c r="O64" s="53">
        <f t="shared" si="8"/>
        <v>-9.9166666666666639E-3</v>
      </c>
      <c r="P64" s="53">
        <f t="shared" si="8"/>
        <v>-9.7579999999999958E-3</v>
      </c>
      <c r="Q64" s="53">
        <f t="shared" si="8"/>
        <v>-9.5993333333333295E-3</v>
      </c>
      <c r="R64" s="53">
        <f t="shared" si="8"/>
        <v>-9.4406666666666632E-3</v>
      </c>
      <c r="S64" s="53">
        <f t="shared" si="8"/>
        <v>-9.2819999999999951E-3</v>
      </c>
      <c r="T64" s="53">
        <f t="shared" si="8"/>
        <v>-9.1233333333333288E-3</v>
      </c>
      <c r="U64" s="53">
        <f t="shared" si="8"/>
        <v>-8.9646666666666625E-3</v>
      </c>
      <c r="V64" s="53">
        <f t="shared" si="8"/>
        <v>-8.8059999999999961E-3</v>
      </c>
      <c r="W64" s="53">
        <f t="shared" si="8"/>
        <v>-8.6473333333333298E-3</v>
      </c>
      <c r="X64" s="53">
        <f t="shared" si="8"/>
        <v>-8.4886666666666635E-3</v>
      </c>
      <c r="Y64" s="53">
        <f t="shared" si="8"/>
        <v>-8.3299999999999971E-3</v>
      </c>
      <c r="Z64" s="53">
        <f t="shared" si="8"/>
        <v>-8.1713333333333308E-3</v>
      </c>
      <c r="AA64" s="53">
        <f t="shared" si="8"/>
        <v>-8.0126666666666645E-3</v>
      </c>
      <c r="AB64" s="53">
        <f t="shared" si="8"/>
        <v>-7.8539999999999981E-3</v>
      </c>
      <c r="AC64" s="53">
        <f t="shared" si="8"/>
        <v>-7.6953333333333309E-3</v>
      </c>
      <c r="AD64" s="53">
        <f t="shared" si="8"/>
        <v>-7.5366666666666655E-3</v>
      </c>
      <c r="AE64" s="53">
        <f t="shared" si="8"/>
        <v>-7.3779999999999974E-3</v>
      </c>
      <c r="AF64" s="53">
        <f t="shared" si="8"/>
        <v>-7.2193333333333319E-3</v>
      </c>
      <c r="AG64" s="53">
        <f t="shared" si="8"/>
        <v>-7.0606666666666647E-3</v>
      </c>
      <c r="AH64" s="53">
        <f t="shared" si="8"/>
        <v>-6.9019999999999993E-3</v>
      </c>
      <c r="AI64" s="53">
        <f t="shared" si="8"/>
        <v>-6.7433333333333321E-3</v>
      </c>
      <c r="AJ64" s="53">
        <f t="shared" si="8"/>
        <v>-6.5846666666666666E-3</v>
      </c>
      <c r="AK64" s="53">
        <f t="shared" si="8"/>
        <v>-6.4259999999999994E-3</v>
      </c>
      <c r="AL64" s="53">
        <f t="shared" si="8"/>
        <v>-6.2673333333333331E-3</v>
      </c>
      <c r="AM64" s="53">
        <f t="shared" si="8"/>
        <v>-6.1086666666666668E-3</v>
      </c>
      <c r="AN64" s="53">
        <f t="shared" si="8"/>
        <v>-5.9499999999999996E-3</v>
      </c>
      <c r="AO64" s="53">
        <f t="shared" si="8"/>
        <v>-5.7913333333333324E-3</v>
      </c>
      <c r="AP64" s="53">
        <f t="shared" si="8"/>
        <v>-5.632666666666666E-3</v>
      </c>
      <c r="AQ64" s="53">
        <f t="shared" si="8"/>
        <v>-5.4739999999999997E-3</v>
      </c>
      <c r="AR64" s="53">
        <f t="shared" si="8"/>
        <v>-5.3153333333333334E-3</v>
      </c>
      <c r="AS64" s="53">
        <f t="shared" si="8"/>
        <v>-5.1566666666666662E-3</v>
      </c>
      <c r="AT64" s="53">
        <f t="shared" si="8"/>
        <v>-4.997999999999999E-3</v>
      </c>
      <c r="AU64" s="53">
        <f t="shared" si="8"/>
        <v>-4.8393333333333326E-3</v>
      </c>
      <c r="AV64" s="53">
        <f t="shared" si="8"/>
        <v>-4.6806666666666663E-3</v>
      </c>
      <c r="AW64" s="53">
        <f t="shared" si="8"/>
        <v>-4.5219999999999991E-3</v>
      </c>
      <c r="AX64" s="53">
        <f t="shared" si="8"/>
        <v>-4.3633333333333328E-3</v>
      </c>
      <c r="AY64" s="53">
        <f t="shared" si="8"/>
        <v>-4.2046666666666664E-3</v>
      </c>
      <c r="AZ64" s="53">
        <f t="shared" si="8"/>
        <v>-4.0459999999999992E-3</v>
      </c>
      <c r="BA64" s="53">
        <f t="shared" si="8"/>
        <v>0</v>
      </c>
      <c r="BB64" s="53">
        <f t="shared" si="8"/>
        <v>0</v>
      </c>
      <c r="BC64" s="53">
        <f t="shared" si="8"/>
        <v>0</v>
      </c>
      <c r="BD64" s="53">
        <f t="shared" si="8"/>
        <v>0</v>
      </c>
    </row>
    <row r="65" spans="1:56" ht="12.75" customHeight="1" x14ac:dyDescent="0.3">
      <c r="A65" s="188" t="s">
        <v>228</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200</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296</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9"/>
      <c r="B68" s="9" t="s">
        <v>297</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9"/>
      <c r="B69" s="4" t="s">
        <v>201</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82</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209</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99</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0</v>
      </c>
      <c r="G77" s="54">
        <f>IF('Fixed data'!$G$19=FALSE,G64+G76,G64)</f>
        <v>-8.0070000000000016E-2</v>
      </c>
      <c r="H77" s="54">
        <f>IF('Fixed data'!$G$19=FALSE,H64+H76,H64)</f>
        <v>-1.1027333333333333E-2</v>
      </c>
      <c r="I77" s="54">
        <f>IF('Fixed data'!$G$19=FALSE,I64+I76,I64)</f>
        <v>-1.0868666666666665E-2</v>
      </c>
      <c r="J77" s="54">
        <f>IF('Fixed data'!$G$19=FALSE,J64+J76,J64)</f>
        <v>-1.0709999999999997E-2</v>
      </c>
      <c r="K77" s="54">
        <f>IF('Fixed data'!$G$19=FALSE,K64+K76,K64)</f>
        <v>-1.0551333333333333E-2</v>
      </c>
      <c r="L77" s="54">
        <f>IF('Fixed data'!$G$19=FALSE,L64+L76,L64)</f>
        <v>-1.0392666666666665E-2</v>
      </c>
      <c r="M77" s="54">
        <f>IF('Fixed data'!$G$19=FALSE,M64+M76,M64)</f>
        <v>-1.0233999999999997E-2</v>
      </c>
      <c r="N77" s="54">
        <f>IF('Fixed data'!$G$19=FALSE,N64+N76,N64)</f>
        <v>-1.0075333333333332E-2</v>
      </c>
      <c r="O77" s="54">
        <f>IF('Fixed data'!$G$19=FALSE,O64+O76,O64)</f>
        <v>-9.9166666666666639E-3</v>
      </c>
      <c r="P77" s="54">
        <f>IF('Fixed data'!$G$19=FALSE,P64+P76,P64)</f>
        <v>-9.7579999999999958E-3</v>
      </c>
      <c r="Q77" s="54">
        <f>IF('Fixed data'!$G$19=FALSE,Q64+Q76,Q64)</f>
        <v>-9.5993333333333295E-3</v>
      </c>
      <c r="R77" s="54">
        <f>IF('Fixed data'!$G$19=FALSE,R64+R76,R64)</f>
        <v>-9.4406666666666632E-3</v>
      </c>
      <c r="S77" s="54">
        <f>IF('Fixed data'!$G$19=FALSE,S64+S76,S64)</f>
        <v>-9.2819999999999951E-3</v>
      </c>
      <c r="T77" s="54">
        <f>IF('Fixed data'!$G$19=FALSE,T64+T76,T64)</f>
        <v>-9.1233333333333288E-3</v>
      </c>
      <c r="U77" s="54">
        <f>IF('Fixed data'!$G$19=FALSE,U64+U76,U64)</f>
        <v>-8.9646666666666625E-3</v>
      </c>
      <c r="V77" s="54">
        <f>IF('Fixed data'!$G$19=FALSE,V64+V76,V64)</f>
        <v>-8.8059999999999961E-3</v>
      </c>
      <c r="W77" s="54">
        <f>IF('Fixed data'!$G$19=FALSE,W64+W76,W64)</f>
        <v>-8.6473333333333298E-3</v>
      </c>
      <c r="X77" s="54">
        <f>IF('Fixed data'!$G$19=FALSE,X64+X76,X64)</f>
        <v>-8.4886666666666635E-3</v>
      </c>
      <c r="Y77" s="54">
        <f>IF('Fixed data'!$G$19=FALSE,Y64+Y76,Y64)</f>
        <v>-8.3299999999999971E-3</v>
      </c>
      <c r="Z77" s="54">
        <f>IF('Fixed data'!$G$19=FALSE,Z64+Z76,Z64)</f>
        <v>-8.1713333333333308E-3</v>
      </c>
      <c r="AA77" s="54">
        <f>IF('Fixed data'!$G$19=FALSE,AA64+AA76,AA64)</f>
        <v>-8.0126666666666645E-3</v>
      </c>
      <c r="AB77" s="54">
        <f>IF('Fixed data'!$G$19=FALSE,AB64+AB76,AB64)</f>
        <v>-7.8539999999999981E-3</v>
      </c>
      <c r="AC77" s="54">
        <f>IF('Fixed data'!$G$19=FALSE,AC64+AC76,AC64)</f>
        <v>-7.6953333333333309E-3</v>
      </c>
      <c r="AD77" s="54">
        <f>IF('Fixed data'!$G$19=FALSE,AD64+AD76,AD64)</f>
        <v>-7.5366666666666655E-3</v>
      </c>
      <c r="AE77" s="54">
        <f>IF('Fixed data'!$G$19=FALSE,AE64+AE76,AE64)</f>
        <v>-7.3779999999999974E-3</v>
      </c>
      <c r="AF77" s="54">
        <f>IF('Fixed data'!$G$19=FALSE,AF64+AF76,AF64)</f>
        <v>-7.2193333333333319E-3</v>
      </c>
      <c r="AG77" s="54">
        <f>IF('Fixed data'!$G$19=FALSE,AG64+AG76,AG64)</f>
        <v>-7.0606666666666647E-3</v>
      </c>
      <c r="AH77" s="54">
        <f>IF('Fixed data'!$G$19=FALSE,AH64+AH76,AH64)</f>
        <v>-6.9019999999999993E-3</v>
      </c>
      <c r="AI77" s="54">
        <f>IF('Fixed data'!$G$19=FALSE,AI64+AI76,AI64)</f>
        <v>-6.7433333333333321E-3</v>
      </c>
      <c r="AJ77" s="54">
        <f>IF('Fixed data'!$G$19=FALSE,AJ64+AJ76,AJ64)</f>
        <v>-6.5846666666666666E-3</v>
      </c>
      <c r="AK77" s="54">
        <f>IF('Fixed data'!$G$19=FALSE,AK64+AK76,AK64)</f>
        <v>-6.4259999999999994E-3</v>
      </c>
      <c r="AL77" s="54">
        <f>IF('Fixed data'!$G$19=FALSE,AL64+AL76,AL64)</f>
        <v>-6.2673333333333331E-3</v>
      </c>
      <c r="AM77" s="54">
        <f>IF('Fixed data'!$G$19=FALSE,AM64+AM76,AM64)</f>
        <v>-6.1086666666666668E-3</v>
      </c>
      <c r="AN77" s="54">
        <f>IF('Fixed data'!$G$19=FALSE,AN64+AN76,AN64)</f>
        <v>-5.9499999999999996E-3</v>
      </c>
      <c r="AO77" s="54">
        <f>IF('Fixed data'!$G$19=FALSE,AO64+AO76,AO64)</f>
        <v>-5.7913333333333324E-3</v>
      </c>
      <c r="AP77" s="54">
        <f>IF('Fixed data'!$G$19=FALSE,AP64+AP76,AP64)</f>
        <v>-5.632666666666666E-3</v>
      </c>
      <c r="AQ77" s="54">
        <f>IF('Fixed data'!$G$19=FALSE,AQ64+AQ76,AQ64)</f>
        <v>-5.4739999999999997E-3</v>
      </c>
      <c r="AR77" s="54">
        <f>IF('Fixed data'!$G$19=FALSE,AR64+AR76,AR64)</f>
        <v>-5.3153333333333334E-3</v>
      </c>
      <c r="AS77" s="54">
        <f>IF('Fixed data'!$G$19=FALSE,AS64+AS76,AS64)</f>
        <v>-5.1566666666666662E-3</v>
      </c>
      <c r="AT77" s="54">
        <f>IF('Fixed data'!$G$19=FALSE,AT64+AT76,AT64)</f>
        <v>-4.997999999999999E-3</v>
      </c>
      <c r="AU77" s="54">
        <f>IF('Fixed data'!$G$19=FALSE,AU64+AU76,AU64)</f>
        <v>-4.8393333333333326E-3</v>
      </c>
      <c r="AV77" s="54">
        <f>IF('Fixed data'!$G$19=FALSE,AV64+AV76,AV64)</f>
        <v>-4.6806666666666663E-3</v>
      </c>
      <c r="AW77" s="54">
        <f>IF('Fixed data'!$G$19=FALSE,AW64+AW76,AW64)</f>
        <v>-4.5219999999999991E-3</v>
      </c>
      <c r="AX77" s="54">
        <f>IF('Fixed data'!$G$19=FALSE,AX64+AX76,AX64)</f>
        <v>-4.3633333333333328E-3</v>
      </c>
      <c r="AY77" s="54">
        <f>IF('Fixed data'!$G$19=FALSE,AY64+AY76,AY64)</f>
        <v>-4.2046666666666664E-3</v>
      </c>
      <c r="AZ77" s="54">
        <f>IF('Fixed data'!$G$19=FALSE,AZ64+AZ76,AZ64)</f>
        <v>-4.0459999999999992E-3</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0</v>
      </c>
      <c r="G80" s="55">
        <f t="shared" si="10"/>
        <v>-7.2218552442838563E-2</v>
      </c>
      <c r="H80" s="55">
        <f t="shared" si="10"/>
        <v>-9.6096839255747236E-3</v>
      </c>
      <c r="I80" s="55">
        <f t="shared" si="10"/>
        <v>-9.151125692863013E-3</v>
      </c>
      <c r="J80" s="55">
        <f t="shared" si="10"/>
        <v>-8.7125919005360299E-3</v>
      </c>
      <c r="K80" s="55">
        <f t="shared" si="10"/>
        <v>-8.2932526231618703E-3</v>
      </c>
      <c r="L80" s="55">
        <f t="shared" si="10"/>
        <v>-7.8923111665700849E-3</v>
      </c>
      <c r="M80" s="55">
        <f t="shared" si="10"/>
        <v>-7.5090027693885085E-3</v>
      </c>
      <c r="N80" s="55">
        <f t="shared" si="10"/>
        <v>-7.1425933543971904E-3</v>
      </c>
      <c r="O80" s="55">
        <f t="shared" si="10"/>
        <v>-6.7923783278150459E-3</v>
      </c>
      <c r="P80" s="55">
        <f t="shared" si="10"/>
        <v>-6.4576814247053176E-3</v>
      </c>
      <c r="Q80" s="55">
        <f t="shared" si="10"/>
        <v>-6.137853598753731E-3</v>
      </c>
      <c r="R80" s="55">
        <f t="shared" si="10"/>
        <v>-5.8322719547386423E-3</v>
      </c>
      <c r="S80" s="55">
        <f t="shared" si="10"/>
        <v>-5.5403387220754365E-3</v>
      </c>
      <c r="T80" s="55">
        <f t="shared" si="10"/>
        <v>-5.261480267877908E-3</v>
      </c>
      <c r="U80" s="55">
        <f t="shared" si="10"/>
        <v>-4.9951461480378387E-3</v>
      </c>
      <c r="V80" s="55">
        <f t="shared" si="10"/>
        <v>-4.7408081948800834E-3</v>
      </c>
      <c r="W80" s="55">
        <f t="shared" si="10"/>
        <v>-4.4979596400046059E-3</v>
      </c>
      <c r="X80" s="55">
        <f t="shared" si="10"/>
        <v>-4.2661142709789733E-3</v>
      </c>
      <c r="Y80" s="55">
        <f t="shared" si="10"/>
        <v>-4.0448056205949915E-3</v>
      </c>
      <c r="Z80" s="55">
        <f t="shared" si="10"/>
        <v>-3.8335861874514293E-3</v>
      </c>
      <c r="AA80" s="55">
        <f t="shared" si="10"/>
        <v>-3.632026686671304E-3</v>
      </c>
      <c r="AB80" s="55">
        <f t="shared" si="10"/>
        <v>-3.4397153296069185E-3</v>
      </c>
      <c r="AC80" s="55">
        <f t="shared" si="10"/>
        <v>-3.2562571314289864E-3</v>
      </c>
      <c r="AD80" s="55">
        <f t="shared" si="10"/>
        <v>-3.0812732455376638E-3</v>
      </c>
      <c r="AE80" s="55">
        <f t="shared" si="10"/>
        <v>-2.9144003237732284E-3</v>
      </c>
      <c r="AF80" s="55">
        <f t="shared" si="10"/>
        <v>-2.7552899014426659E-3</v>
      </c>
      <c r="AG80" s="55">
        <f t="shared" si="10"/>
        <v>-2.6036078062153987E-3</v>
      </c>
      <c r="AH80" s="55">
        <f t="shared" si="10"/>
        <v>-2.4590335899770908E-3</v>
      </c>
      <c r="AI80" s="55">
        <f t="shared" si="10"/>
        <v>-2.6972466488695123E-3</v>
      </c>
      <c r="AJ80" s="55">
        <f t="shared" si="10"/>
        <v>-2.5570699241138735E-3</v>
      </c>
      <c r="AK80" s="55">
        <f t="shared" si="10"/>
        <v>-2.4227706615185837E-3</v>
      </c>
      <c r="AL80" s="55">
        <f t="shared" si="10"/>
        <v>-2.2941254016536996E-3</v>
      </c>
      <c r="AM80" s="55">
        <f t="shared" si="10"/>
        <v>-2.1709187160788355E-3</v>
      </c>
      <c r="AN80" s="55">
        <f t="shared" si="10"/>
        <v>-2.0529429290872861E-3</v>
      </c>
      <c r="AO80" s="55">
        <f t="shared" si="10"/>
        <v>-1.939997848846238E-3</v>
      </c>
      <c r="AP80" s="55">
        <f t="shared" si="10"/>
        <v>-1.8318905076217971E-3</v>
      </c>
      <c r="AQ80" s="55">
        <f t="shared" si="10"/>
        <v>-1.7284349107876927E-3</v>
      </c>
      <c r="AR80" s="55">
        <f t="shared" si="10"/>
        <v>-1.6294517943263747E-3</v>
      </c>
      <c r="AS80" s="55">
        <f t="shared" si="10"/>
        <v>-1.5347683905407091E-3</v>
      </c>
      <c r="AT80" s="55">
        <f t="shared" si="10"/>
        <v>-1.444218201703729E-3</v>
      </c>
      <c r="AU80" s="55">
        <f t="shared" si="10"/>
        <v>-1.3576407813827628E-3</v>
      </c>
      <c r="AV80" s="55">
        <f t="shared" si="10"/>
        <v>-1.2748815231829226E-3</v>
      </c>
      <c r="AW80" s="55">
        <f t="shared" si="10"/>
        <v>-1.1957914566632644E-3</v>
      </c>
      <c r="AX80" s="55">
        <f t="shared" si="10"/>
        <v>-1.1202270501870131E-3</v>
      </c>
      <c r="AY80" s="55">
        <f t="shared" si="10"/>
        <v>-1.048050020475052E-3</v>
      </c>
      <c r="AZ80" s="55">
        <f t="shared" si="10"/>
        <v>-9.7912714863945143E-4</v>
      </c>
      <c r="BA80" s="55">
        <f t="shared" si="10"/>
        <v>0</v>
      </c>
      <c r="BB80" s="55">
        <f t="shared" si="10"/>
        <v>0</v>
      </c>
      <c r="BC80" s="55">
        <f t="shared" si="10"/>
        <v>0</v>
      </c>
      <c r="BD80" s="55">
        <f t="shared" si="10"/>
        <v>0</v>
      </c>
    </row>
    <row r="81" spans="1:56" x14ac:dyDescent="0.3">
      <c r="A81" s="75"/>
      <c r="B81" s="15" t="s">
        <v>18</v>
      </c>
      <c r="C81" s="15"/>
      <c r="D81" s="14" t="s">
        <v>39</v>
      </c>
      <c r="E81" s="56">
        <f>+E80</f>
        <v>0</v>
      </c>
      <c r="F81" s="56">
        <f t="shared" ref="F81:BD81" si="11">+E81+F80</f>
        <v>0</v>
      </c>
      <c r="G81" s="56">
        <f t="shared" si="11"/>
        <v>-7.2218552442838563E-2</v>
      </c>
      <c r="H81" s="56">
        <f t="shared" si="11"/>
        <v>-8.1828236368413285E-2</v>
      </c>
      <c r="I81" s="56">
        <f t="shared" si="11"/>
        <v>-9.0979362061276298E-2</v>
      </c>
      <c r="J81" s="56">
        <f t="shared" si="11"/>
        <v>-9.9691953961812324E-2</v>
      </c>
      <c r="K81" s="56">
        <f t="shared" si="11"/>
        <v>-0.10798520658497419</v>
      </c>
      <c r="L81" s="56">
        <f t="shared" si="11"/>
        <v>-0.11587751775154428</v>
      </c>
      <c r="M81" s="56">
        <f t="shared" si="11"/>
        <v>-0.1233865205209328</v>
      </c>
      <c r="N81" s="56">
        <f t="shared" si="11"/>
        <v>-0.13052911387532998</v>
      </c>
      <c r="O81" s="56">
        <f t="shared" si="11"/>
        <v>-0.13732149220314502</v>
      </c>
      <c r="P81" s="56">
        <f t="shared" si="11"/>
        <v>-0.14377917362785034</v>
      </c>
      <c r="Q81" s="56">
        <f t="shared" si="11"/>
        <v>-0.14991702722660408</v>
      </c>
      <c r="R81" s="56">
        <f t="shared" si="11"/>
        <v>-0.15574929918134273</v>
      </c>
      <c r="S81" s="56">
        <f t="shared" si="11"/>
        <v>-0.16128963790341816</v>
      </c>
      <c r="T81" s="56">
        <f t="shared" si="11"/>
        <v>-0.16655111817129606</v>
      </c>
      <c r="U81" s="56">
        <f t="shared" si="11"/>
        <v>-0.1715462643193339</v>
      </c>
      <c r="V81" s="56">
        <f t="shared" si="11"/>
        <v>-0.17628707251421399</v>
      </c>
      <c r="W81" s="56">
        <f t="shared" si="11"/>
        <v>-0.18078503215421859</v>
      </c>
      <c r="X81" s="56">
        <f t="shared" si="11"/>
        <v>-0.18505114642519757</v>
      </c>
      <c r="Y81" s="56">
        <f t="shared" si="11"/>
        <v>-0.18909595204579258</v>
      </c>
      <c r="Z81" s="56">
        <f t="shared" si="11"/>
        <v>-0.19292953823324399</v>
      </c>
      <c r="AA81" s="56">
        <f t="shared" si="11"/>
        <v>-0.1965615649199153</v>
      </c>
      <c r="AB81" s="56">
        <f t="shared" si="11"/>
        <v>-0.20000128024952221</v>
      </c>
      <c r="AC81" s="56">
        <f t="shared" si="11"/>
        <v>-0.2032575373809512</v>
      </c>
      <c r="AD81" s="56">
        <f t="shared" si="11"/>
        <v>-0.20633881062648887</v>
      </c>
      <c r="AE81" s="56">
        <f t="shared" si="11"/>
        <v>-0.20925321095026211</v>
      </c>
      <c r="AF81" s="56">
        <f t="shared" si="11"/>
        <v>-0.21200850085170478</v>
      </c>
      <c r="AG81" s="56">
        <f t="shared" si="11"/>
        <v>-0.21461210865792019</v>
      </c>
      <c r="AH81" s="56">
        <f t="shared" si="11"/>
        <v>-0.21707114224789728</v>
      </c>
      <c r="AI81" s="56">
        <f t="shared" si="11"/>
        <v>-0.21976838889676678</v>
      </c>
      <c r="AJ81" s="56">
        <f t="shared" si="11"/>
        <v>-0.22232545882088064</v>
      </c>
      <c r="AK81" s="56">
        <f t="shared" si="11"/>
        <v>-0.22474822948239923</v>
      </c>
      <c r="AL81" s="56">
        <f t="shared" si="11"/>
        <v>-0.22704235488405292</v>
      </c>
      <c r="AM81" s="56">
        <f t="shared" si="11"/>
        <v>-0.22921327360013175</v>
      </c>
      <c r="AN81" s="56">
        <f t="shared" si="11"/>
        <v>-0.23126621652921903</v>
      </c>
      <c r="AO81" s="56">
        <f t="shared" si="11"/>
        <v>-0.23320621437806527</v>
      </c>
      <c r="AP81" s="56">
        <f t="shared" si="11"/>
        <v>-0.23503810488568708</v>
      </c>
      <c r="AQ81" s="56">
        <f t="shared" si="11"/>
        <v>-0.23676653979647477</v>
      </c>
      <c r="AR81" s="56">
        <f t="shared" si="11"/>
        <v>-0.23839599159080116</v>
      </c>
      <c r="AS81" s="56">
        <f t="shared" si="11"/>
        <v>-0.23993075998134186</v>
      </c>
      <c r="AT81" s="56">
        <f t="shared" si="11"/>
        <v>-0.2413749781830456</v>
      </c>
      <c r="AU81" s="56">
        <f t="shared" si="11"/>
        <v>-0.24273261896442835</v>
      </c>
      <c r="AV81" s="56">
        <f t="shared" si="11"/>
        <v>-0.24400750048761127</v>
      </c>
      <c r="AW81" s="56">
        <f t="shared" si="11"/>
        <v>-0.24520329194427454</v>
      </c>
      <c r="AX81" s="56">
        <f t="shared" si="11"/>
        <v>-0.24632351899446156</v>
      </c>
      <c r="AY81" s="56">
        <f t="shared" si="11"/>
        <v>-0.24737156901493662</v>
      </c>
      <c r="AZ81" s="56">
        <f t="shared" si="11"/>
        <v>-0.24835069616357608</v>
      </c>
      <c r="BA81" s="56">
        <f t="shared" si="11"/>
        <v>-0.24835069616357608</v>
      </c>
      <c r="BB81" s="56">
        <f t="shared" si="11"/>
        <v>-0.24835069616357608</v>
      </c>
      <c r="BC81" s="56">
        <f t="shared" si="11"/>
        <v>-0.24835069616357608</v>
      </c>
      <c r="BD81" s="56">
        <f t="shared" si="11"/>
        <v>-0.24835069616357608</v>
      </c>
    </row>
    <row r="82" spans="1:56" x14ac:dyDescent="0.3">
      <c r="A82" s="75"/>
      <c r="B82" s="14"/>
    </row>
    <row r="83" spans="1:56" x14ac:dyDescent="0.3">
      <c r="A83" s="75"/>
      <c r="E83" s="55"/>
    </row>
    <row r="84" spans="1:56" x14ac:dyDescent="0.3">
      <c r="A84" s="115"/>
      <c r="B84" s="122" t="s">
        <v>215</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1" t="s">
        <v>298</v>
      </c>
      <c r="B86" s="4" t="s">
        <v>210</v>
      </c>
      <c r="D86" s="4" t="s">
        <v>86</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211</v>
      </c>
      <c r="D87" s="4" t="s">
        <v>88</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212</v>
      </c>
      <c r="D88" s="4" t="s">
        <v>207</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213</v>
      </c>
      <c r="D89" s="4" t="s">
        <v>87</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326</v>
      </c>
      <c r="D90" s="4" t="s">
        <v>88</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327</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328</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214</v>
      </c>
      <c r="D93" s="4" t="s">
        <v>89</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153</v>
      </c>
    </row>
    <row r="98" spans="1:3" x14ac:dyDescent="0.3">
      <c r="B98" s="4" t="s">
        <v>313</v>
      </c>
    </row>
    <row r="99" spans="1:3" x14ac:dyDescent="0.3">
      <c r="B99" s="4" t="s">
        <v>330</v>
      </c>
    </row>
    <row r="100" spans="1:3" ht="16.5" x14ac:dyDescent="0.3">
      <c r="A100" s="86">
        <v>2</v>
      </c>
      <c r="B100" s="70" t="s">
        <v>152</v>
      </c>
    </row>
    <row r="105" spans="1:3" x14ac:dyDescent="0.3">
      <c r="C105" s="37"/>
    </row>
    <row r="170" spans="2:2" x14ac:dyDescent="0.3">
      <c r="B170" s="4" t="s">
        <v>196</v>
      </c>
    </row>
    <row r="171" spans="2:2" x14ac:dyDescent="0.3">
      <c r="B171" s="4" t="s">
        <v>195</v>
      </c>
    </row>
    <row r="172" spans="2:2" x14ac:dyDescent="0.3">
      <c r="B172" s="4" t="s">
        <v>314</v>
      </c>
    </row>
    <row r="173" spans="2:2" x14ac:dyDescent="0.3">
      <c r="B173" s="4" t="s">
        <v>156</v>
      </c>
    </row>
    <row r="174" spans="2:2" x14ac:dyDescent="0.3">
      <c r="B174" s="4" t="s">
        <v>157</v>
      </c>
    </row>
    <row r="175" spans="2:2" x14ac:dyDescent="0.3">
      <c r="B175" s="4" t="s">
        <v>158</v>
      </c>
    </row>
    <row r="176" spans="2:2" x14ac:dyDescent="0.3">
      <c r="B176" s="4" t="s">
        <v>159</v>
      </c>
    </row>
    <row r="177" spans="2:2" x14ac:dyDescent="0.3">
      <c r="B177" s="4" t="s">
        <v>160</v>
      </c>
    </row>
    <row r="178" spans="2:2" x14ac:dyDescent="0.3">
      <c r="B178" s="4" t="s">
        <v>161</v>
      </c>
    </row>
    <row r="179" spans="2:2" x14ac:dyDescent="0.3">
      <c r="B179" s="4" t="s">
        <v>162</v>
      </c>
    </row>
    <row r="180" spans="2:2" x14ac:dyDescent="0.3">
      <c r="B180" s="4" t="s">
        <v>163</v>
      </c>
    </row>
    <row r="181" spans="2:2" x14ac:dyDescent="0.3">
      <c r="B181" s="4" t="s">
        <v>164</v>
      </c>
    </row>
    <row r="182" spans="2:2" x14ac:dyDescent="0.3">
      <c r="B182" s="4" t="s">
        <v>197</v>
      </c>
    </row>
    <row r="183" spans="2:2" x14ac:dyDescent="0.3">
      <c r="B183" s="4" t="s">
        <v>165</v>
      </c>
    </row>
    <row r="184" spans="2:2" x14ac:dyDescent="0.3">
      <c r="B184" s="4" t="s">
        <v>166</v>
      </c>
    </row>
    <row r="185" spans="2:2" x14ac:dyDescent="0.3">
      <c r="B185" s="4" t="s">
        <v>167</v>
      </c>
    </row>
    <row r="186" spans="2:2" x14ac:dyDescent="0.3">
      <c r="B186" s="4" t="s">
        <v>168</v>
      </c>
    </row>
    <row r="187" spans="2:2" x14ac:dyDescent="0.3">
      <c r="B187" s="4" t="s">
        <v>169</v>
      </c>
    </row>
    <row r="188" spans="2:2" x14ac:dyDescent="0.3">
      <c r="B188" s="4" t="s">
        <v>170</v>
      </c>
    </row>
    <row r="189" spans="2:2" x14ac:dyDescent="0.3">
      <c r="B189" s="4" t="s">
        <v>171</v>
      </c>
    </row>
    <row r="190" spans="2:2" x14ac:dyDescent="0.3">
      <c r="B190" s="4" t="s">
        <v>172</v>
      </c>
    </row>
    <row r="191" spans="2:2" x14ac:dyDescent="0.3">
      <c r="B191" s="4" t="s">
        <v>173</v>
      </c>
    </row>
    <row r="192" spans="2:2" x14ac:dyDescent="0.3">
      <c r="B192" s="4" t="s">
        <v>198</v>
      </c>
    </row>
    <row r="193" spans="2:2" x14ac:dyDescent="0.3">
      <c r="B193" s="4" t="s">
        <v>199</v>
      </c>
    </row>
    <row r="194" spans="2:2" x14ac:dyDescent="0.3">
      <c r="B194" s="4" t="s">
        <v>174</v>
      </c>
    </row>
    <row r="195" spans="2:2" x14ac:dyDescent="0.3">
      <c r="B195" s="4" t="s">
        <v>175</v>
      </c>
    </row>
    <row r="196" spans="2:2" x14ac:dyDescent="0.3">
      <c r="B196" s="4" t="s">
        <v>176</v>
      </c>
    </row>
    <row r="197" spans="2:2" x14ac:dyDescent="0.3">
      <c r="B197" s="4" t="s">
        <v>177</v>
      </c>
    </row>
    <row r="198" spans="2:2" x14ac:dyDescent="0.3">
      <c r="B198" s="4" t="s">
        <v>178</v>
      </c>
    </row>
    <row r="199" spans="2:2" x14ac:dyDescent="0.3">
      <c r="B199" s="4" t="s">
        <v>179</v>
      </c>
    </row>
    <row r="200" spans="2:2" x14ac:dyDescent="0.3">
      <c r="B200" s="4" t="s">
        <v>180</v>
      </c>
    </row>
    <row r="201" spans="2:2" x14ac:dyDescent="0.3">
      <c r="B201" s="4" t="s">
        <v>181</v>
      </c>
    </row>
    <row r="202" spans="2:2" x14ac:dyDescent="0.3">
      <c r="B202" s="4" t="s">
        <v>182</v>
      </c>
    </row>
    <row r="203" spans="2:2" x14ac:dyDescent="0.3">
      <c r="B203" s="4" t="s">
        <v>183</v>
      </c>
    </row>
    <row r="204" spans="2:2" x14ac:dyDescent="0.3">
      <c r="B204" s="4" t="s">
        <v>184</v>
      </c>
    </row>
    <row r="205" spans="2:2" x14ac:dyDescent="0.3">
      <c r="B205" s="4" t="s">
        <v>185</v>
      </c>
    </row>
    <row r="206" spans="2:2" x14ac:dyDescent="0.3">
      <c r="B206" s="4" t="s">
        <v>186</v>
      </c>
    </row>
    <row r="207" spans="2:2" x14ac:dyDescent="0.3">
      <c r="B207" s="4" t="s">
        <v>187</v>
      </c>
    </row>
    <row r="208" spans="2:2" x14ac:dyDescent="0.3">
      <c r="B208" s="4" t="s">
        <v>188</v>
      </c>
    </row>
    <row r="209" spans="2:2" x14ac:dyDescent="0.3">
      <c r="B209" s="4" t="s">
        <v>189</v>
      </c>
    </row>
    <row r="210" spans="2:2" x14ac:dyDescent="0.3">
      <c r="B210" s="4" t="s">
        <v>190</v>
      </c>
    </row>
    <row r="211" spans="2:2" x14ac:dyDescent="0.3">
      <c r="B211" s="4" t="s">
        <v>191</v>
      </c>
    </row>
    <row r="212" spans="2:2" x14ac:dyDescent="0.3">
      <c r="B212" s="4" t="s">
        <v>192</v>
      </c>
    </row>
    <row r="213" spans="2:2" x14ac:dyDescent="0.3">
      <c r="B213" s="4" t="s">
        <v>193</v>
      </c>
    </row>
    <row r="214" spans="2:2" x14ac:dyDescent="0.3">
      <c r="B214" s="4" t="s">
        <v>194</v>
      </c>
    </row>
  </sheetData>
  <mergeCells count="4">
    <mergeCell ref="A13:A18"/>
    <mergeCell ref="A19:A25"/>
    <mergeCell ref="A65:A76"/>
    <mergeCell ref="A86:A93"/>
  </mergeCells>
  <dataValidations count="2">
    <dataValidation type="list" allowBlank="1" showInputMessage="1" showErrorMessage="1" sqref="B13:B14">
      <formula1>$B$170:$B$214</formula1>
    </dataValidation>
    <dataValidation type="list" allowBlank="1" showInputMessage="1" showErrorMessage="1" sqref="B15: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1"/>
  <sheetViews>
    <sheetView workbookViewId="0">
      <selection activeCell="E10" sqref="E10"/>
    </sheetView>
  </sheetViews>
  <sheetFormatPr defaultRowHeight="15" x14ac:dyDescent="0.25"/>
  <cols>
    <col min="1" max="1" width="5.85546875" customWidth="1"/>
    <col min="2" max="2" width="60.7109375" customWidth="1"/>
    <col min="5" max="5" width="12.7109375" bestFit="1" customWidth="1"/>
    <col min="6" max="6" width="13.85546875" bestFit="1" customWidth="1"/>
    <col min="8" max="8" width="11.140625" bestFit="1" customWidth="1"/>
    <col min="9" max="10" width="12.7109375" bestFit="1" customWidth="1"/>
  </cols>
  <sheetData>
    <row r="1" spans="1:10" ht="18.75" x14ac:dyDescent="0.3">
      <c r="A1" s="1" t="s">
        <v>80</v>
      </c>
    </row>
    <row r="2" spans="1:10" ht="21" x14ac:dyDescent="0.35">
      <c r="A2" t="s">
        <v>335</v>
      </c>
    </row>
    <row r="3" spans="1:10" x14ac:dyDescent="0.25">
      <c r="E3" s="137"/>
      <c r="F3" s="137"/>
    </row>
    <row r="6" spans="1:10" x14ac:dyDescent="0.25">
      <c r="B6" s="148" t="s">
        <v>353</v>
      </c>
      <c r="F6" s="138"/>
    </row>
    <row r="7" spans="1:10" x14ac:dyDescent="0.25">
      <c r="C7" s="129" t="s">
        <v>348</v>
      </c>
      <c r="D7" s="129" t="s">
        <v>349</v>
      </c>
      <c r="E7" s="140" t="s">
        <v>350</v>
      </c>
      <c r="F7" s="138"/>
    </row>
    <row r="8" spans="1:10" x14ac:dyDescent="0.25">
      <c r="B8" s="149" t="s">
        <v>354</v>
      </c>
      <c r="C8" s="146">
        <v>0</v>
      </c>
      <c r="D8" s="146">
        <v>0</v>
      </c>
      <c r="E8" s="147">
        <v>255000</v>
      </c>
    </row>
    <row r="9" spans="1:10" x14ac:dyDescent="0.25">
      <c r="B9" s="139"/>
    </row>
    <row r="10" spans="1:10" x14ac:dyDescent="0.25">
      <c r="C10" s="144"/>
      <c r="D10" s="144"/>
      <c r="E10" s="144"/>
      <c r="H10" s="137"/>
      <c r="I10" s="137"/>
      <c r="J10" s="137"/>
    </row>
    <row r="11" spans="1:10" x14ac:dyDescent="0.25">
      <c r="C11" s="144"/>
      <c r="D11" s="144"/>
      <c r="E11" s="14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D59107C5-B401-4A16-BB12-3D243B9D13F0}">
  <ds:schemaRefs>
    <ds:schemaRef ds:uri="http://purl.org/dc/terms/"/>
    <ds:schemaRef ds:uri="http://schemas.openxmlformats.org/package/2006/metadata/core-properties"/>
    <ds:schemaRef ds:uri="http://purl.org/dc/dcmitype/"/>
    <ds:schemaRef ds:uri="eecedeb9-13b3-4e62-b003-046c92e1668a"/>
    <ds:schemaRef ds:uri="http://schemas.microsoft.com/office/2006/documentManagement/types"/>
    <ds:schemaRef ds:uri="http://www.w3.org/XML/1998/namespace"/>
    <ds:schemaRef ds:uri="http://purl.org/dc/elements/1.1/"/>
    <ds:schemaRef ds:uri="http://schemas.microsoft.com/office/2006/metadata/properties"/>
    <ds:schemaRef ds:uri="efb98dbe-6680-48eb-ac67-85b3a61e7855"/>
    <ds:schemaRef ds:uri="http://schemas.microsoft.com/sharepoint/v3/fields"/>
  </ds:schemaRefs>
</ds:datastoreItem>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Baseline Workings</vt:lpstr>
      <vt:lpstr>Option 1 (Baseline)</vt:lpstr>
      <vt:lpstr>Option 2</vt:lpstr>
      <vt:lpstr>Option 2 Workings</vt:lpstr>
      <vt:lpstr>'Option 1 (Baseline)'!Print_Area</vt:lpstr>
      <vt:lpstr>'Option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2018-07-06T14:27:41Z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